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 refMode="R1C1"/>
</workbook>
</file>

<file path=xl/sharedStrings.xml><?xml version="1.0" encoding="utf-8"?>
<sst xmlns="http://schemas.openxmlformats.org/spreadsheetml/2006/main" count="5463" uniqueCount="1580">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</sst>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178" formatCode="0.00_ "/>
    <numFmt numFmtId="179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33" fillId="29" borderId="0" applyNumberFormat="0" applyBorder="0" applyAlignment="0" applyProtection="0">
      <alignment vertical="center"/>
    </xf>
    <xf numFmtId="0" fontId="25" fillId="24" borderId="176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3" fillId="36" borderId="0" applyNumberFormat="0" applyBorder="0" applyAlignment="0" applyProtection="0">
      <alignment vertical="center"/>
    </xf>
    <xf numFmtId="0" fontId="37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5" fillId="40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6" borderId="179" applyNumberFormat="0" applyFont="0" applyAlignment="0" applyProtection="0">
      <alignment vertical="center"/>
    </xf>
    <xf numFmtId="0" fontId="35" fillId="39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0" fillId="0" borderId="175" applyNumberFormat="0" applyFill="0" applyAlignment="0" applyProtection="0">
      <alignment vertical="center"/>
    </xf>
    <xf numFmtId="0" fontId="23" fillId="0" borderId="175" applyNumberFormat="0" applyFill="0" applyAlignment="0" applyProtection="0">
      <alignment vertical="center"/>
    </xf>
    <xf numFmtId="0" fontId="35" fillId="42" borderId="0" applyNumberFormat="0" applyBorder="0" applyAlignment="0" applyProtection="0">
      <alignment vertical="center"/>
    </xf>
    <xf numFmtId="0" fontId="31" fillId="0" borderId="181" applyNumberFormat="0" applyFill="0" applyAlignment="0" applyProtection="0">
      <alignment vertical="center"/>
    </xf>
    <xf numFmtId="0" fontId="35" fillId="41" borderId="0" applyNumberFormat="0" applyBorder="0" applyAlignment="0" applyProtection="0">
      <alignment vertical="center"/>
    </xf>
    <xf numFmtId="0" fontId="27" fillId="26" borderId="178" applyNumberFormat="0" applyAlignment="0" applyProtection="0">
      <alignment vertical="center"/>
    </xf>
    <xf numFmtId="0" fontId="29" fillId="26" borderId="176" applyNumberFormat="0" applyAlignment="0" applyProtection="0">
      <alignment vertical="center"/>
    </xf>
    <xf numFmtId="0" fontId="26" fillId="25" borderId="177" applyNumberFormat="0" applyAlignment="0" applyProtection="0">
      <alignment vertical="center"/>
    </xf>
    <xf numFmtId="0" fontId="33" fillId="22" borderId="0" applyNumberFormat="0" applyBorder="0" applyAlignment="0" applyProtection="0">
      <alignment vertical="center"/>
    </xf>
    <xf numFmtId="0" fontId="35" fillId="28" borderId="0" applyNumberFormat="0" applyBorder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34" fillId="0" borderId="180" applyNumberFormat="0" applyFill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38" fillId="35" borderId="0" applyNumberFormat="0" applyBorder="0" applyAlignment="0" applyProtection="0">
      <alignment vertical="center"/>
    </xf>
    <xf numFmtId="0" fontId="33" fillId="45" borderId="0" applyNumberFormat="0" applyBorder="0" applyAlignment="0" applyProtection="0">
      <alignment vertical="center"/>
    </xf>
    <xf numFmtId="0" fontId="35" fillId="44" borderId="0" applyNumberFormat="0" applyBorder="0" applyAlignment="0" applyProtection="0">
      <alignment vertical="center"/>
    </xf>
    <xf numFmtId="0" fontId="33" fillId="48" borderId="0" applyNumberFormat="0" applyBorder="0" applyAlignment="0" applyProtection="0">
      <alignment vertical="center"/>
    </xf>
    <xf numFmtId="0" fontId="33" fillId="34" borderId="0" applyNumberFormat="0" applyBorder="0" applyAlignment="0" applyProtection="0">
      <alignment vertical="center"/>
    </xf>
    <xf numFmtId="0" fontId="33" fillId="43" borderId="0" applyNumberFormat="0" applyBorder="0" applyAlignment="0" applyProtection="0">
      <alignment vertical="center"/>
    </xf>
    <xf numFmtId="0" fontId="33" fillId="11" borderId="0" applyNumberFormat="0" applyBorder="0" applyAlignment="0" applyProtection="0">
      <alignment vertical="center"/>
    </xf>
    <xf numFmtId="0" fontId="35" fillId="31" borderId="0" applyNumberFormat="0" applyBorder="0" applyAlignment="0" applyProtection="0">
      <alignment vertical="center"/>
    </xf>
    <xf numFmtId="0" fontId="35" fillId="47" borderId="0" applyNumberFormat="0" applyBorder="0" applyAlignment="0" applyProtection="0">
      <alignment vertical="center"/>
    </xf>
    <xf numFmtId="0" fontId="33" fillId="23" borderId="0" applyNumberFormat="0" applyBorder="0" applyAlignment="0" applyProtection="0">
      <alignment vertical="center"/>
    </xf>
    <xf numFmtId="0" fontId="33" fillId="38" borderId="0" applyNumberFormat="0" applyBorder="0" applyAlignment="0" applyProtection="0">
      <alignment vertical="center"/>
    </xf>
    <xf numFmtId="0" fontId="35" fillId="30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35" fillId="37" borderId="0" applyNumberFormat="0" applyBorder="0" applyAlignment="0" applyProtection="0">
      <alignment vertical="center"/>
    </xf>
    <xf numFmtId="0" fontId="35" fillId="49" borderId="0" applyNumberFormat="0" applyBorder="0" applyAlignment="0" applyProtection="0">
      <alignment vertical="center"/>
    </xf>
    <xf numFmtId="0" fontId="33" fillId="27" borderId="0" applyNumberFormat="0" applyBorder="0" applyAlignment="0" applyProtection="0">
      <alignment vertical="center"/>
    </xf>
    <xf numFmtId="0" fontId="35" fillId="50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BC14" activePane="bottomRight" state="frozen"/>
      <selection/>
      <selection pane="topRight"/>
      <selection pane="bottomLeft"/>
      <selection pane="bottomRight" activeCell="BP29" sqref="BP29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10</v>
      </c>
      <c r="BO2" s="575"/>
      <c r="BP2" s="575"/>
      <c r="BQ2" s="575"/>
      <c r="BR2" s="575"/>
      <c r="BS2" s="686"/>
      <c r="BT2" s="524" t="s">
        <v>11</v>
      </c>
      <c r="BU2" s="575"/>
      <c r="BV2" s="575"/>
      <c r="BW2" s="575"/>
      <c r="BX2" s="575"/>
      <c r="BY2" s="686"/>
      <c r="BZ2" s="532" t="s">
        <v>12</v>
      </c>
      <c r="CA2" s="716"/>
      <c r="CB2" s="716"/>
      <c r="CC2" s="716"/>
      <c r="CD2" s="716"/>
      <c r="CE2" s="717"/>
    </row>
    <row r="3" s="642" customFormat="1" ht="24" spans="2:83">
      <c r="B3" s="900" t="s">
        <v>13</v>
      </c>
      <c r="C3" s="900" t="s">
        <v>14</v>
      </c>
      <c r="D3" s="900" t="s">
        <v>15</v>
      </c>
      <c r="E3" s="901" t="s">
        <v>16</v>
      </c>
      <c r="F3" s="900" t="s">
        <v>17</v>
      </c>
      <c r="G3" s="900" t="s">
        <v>18</v>
      </c>
      <c r="H3" s="900" t="s">
        <v>19</v>
      </c>
      <c r="I3" s="900" t="s">
        <v>20</v>
      </c>
      <c r="J3" s="900" t="s">
        <v>21</v>
      </c>
      <c r="K3" s="901" t="s">
        <v>22</v>
      </c>
      <c r="L3" s="908" t="s">
        <v>17</v>
      </c>
      <c r="M3" s="643" t="s">
        <v>18</v>
      </c>
      <c r="N3" s="643" t="s">
        <v>19</v>
      </c>
      <c r="O3" s="643" t="s">
        <v>20</v>
      </c>
      <c r="P3" s="643" t="s">
        <v>21</v>
      </c>
      <c r="Q3" s="927" t="s">
        <v>22</v>
      </c>
      <c r="R3" s="928" t="s">
        <v>17</v>
      </c>
      <c r="S3" s="929" t="s">
        <v>18</v>
      </c>
      <c r="T3" s="929" t="s">
        <v>19</v>
      </c>
      <c r="U3" s="929" t="s">
        <v>20</v>
      </c>
      <c r="V3" s="929" t="s">
        <v>21</v>
      </c>
      <c r="W3" s="927" t="s">
        <v>22</v>
      </c>
      <c r="X3" s="928" t="s">
        <v>17</v>
      </c>
      <c r="Y3" s="929" t="s">
        <v>18</v>
      </c>
      <c r="Z3" s="929" t="s">
        <v>19</v>
      </c>
      <c r="AA3" s="929" t="s">
        <v>20</v>
      </c>
      <c r="AB3" s="929" t="s">
        <v>21</v>
      </c>
      <c r="AC3" s="927" t="s">
        <v>22</v>
      </c>
      <c r="AD3" s="908" t="s">
        <v>17</v>
      </c>
      <c r="AE3" s="643" t="s">
        <v>18</v>
      </c>
      <c r="AF3" s="643" t="s">
        <v>19</v>
      </c>
      <c r="AG3" s="643" t="s">
        <v>20</v>
      </c>
      <c r="AH3" s="643" t="s">
        <v>21</v>
      </c>
      <c r="AI3" s="927" t="s">
        <v>22</v>
      </c>
      <c r="AJ3" s="908" t="s">
        <v>17</v>
      </c>
      <c r="AK3" s="643" t="s">
        <v>18</v>
      </c>
      <c r="AL3" s="643" t="s">
        <v>19</v>
      </c>
      <c r="AM3" s="643" t="s">
        <v>20</v>
      </c>
      <c r="AN3" s="643" t="s">
        <v>21</v>
      </c>
      <c r="AO3" s="927" t="s">
        <v>22</v>
      </c>
      <c r="AP3" s="928" t="s">
        <v>17</v>
      </c>
      <c r="AQ3" s="929" t="s">
        <v>18</v>
      </c>
      <c r="AR3" s="929" t="s">
        <v>19</v>
      </c>
      <c r="AS3" s="929" t="s">
        <v>20</v>
      </c>
      <c r="AT3" s="929" t="s">
        <v>21</v>
      </c>
      <c r="AU3" s="927" t="s">
        <v>22</v>
      </c>
      <c r="AV3" s="928" t="s">
        <v>17</v>
      </c>
      <c r="AW3" s="929" t="s">
        <v>18</v>
      </c>
      <c r="AX3" s="929" t="s">
        <v>19</v>
      </c>
      <c r="AY3" s="929" t="s">
        <v>20</v>
      </c>
      <c r="AZ3" s="929" t="s">
        <v>21</v>
      </c>
      <c r="BA3" s="927" t="s">
        <v>22</v>
      </c>
      <c r="BB3" s="928" t="s">
        <v>17</v>
      </c>
      <c r="BC3" s="929" t="s">
        <v>18</v>
      </c>
      <c r="BD3" s="929" t="s">
        <v>19</v>
      </c>
      <c r="BE3" s="929" t="s">
        <v>20</v>
      </c>
      <c r="BF3" s="929" t="s">
        <v>21</v>
      </c>
      <c r="BG3" s="927" t="s">
        <v>22</v>
      </c>
      <c r="BH3" s="908" t="s">
        <v>17</v>
      </c>
      <c r="BI3" s="643" t="s">
        <v>18</v>
      </c>
      <c r="BJ3" s="643" t="s">
        <v>19</v>
      </c>
      <c r="BK3" s="643" t="s">
        <v>20</v>
      </c>
      <c r="BL3" s="643" t="s">
        <v>21</v>
      </c>
      <c r="BM3" s="927" t="s">
        <v>22</v>
      </c>
      <c r="BN3" s="908" t="s">
        <v>17</v>
      </c>
      <c r="BO3" s="643" t="s">
        <v>18</v>
      </c>
      <c r="BP3" s="643" t="s">
        <v>19</v>
      </c>
      <c r="BQ3" s="643" t="s">
        <v>20</v>
      </c>
      <c r="BR3" s="643" t="s">
        <v>21</v>
      </c>
      <c r="BS3" s="927" t="s">
        <v>22</v>
      </c>
      <c r="BT3" s="908" t="s">
        <v>17</v>
      </c>
      <c r="BU3" s="643" t="s">
        <v>18</v>
      </c>
      <c r="BV3" s="643" t="s">
        <v>19</v>
      </c>
      <c r="BW3" s="643" t="s">
        <v>20</v>
      </c>
      <c r="BX3" s="643" t="s">
        <v>21</v>
      </c>
      <c r="BY3" s="927" t="s">
        <v>22</v>
      </c>
      <c r="BZ3" s="928" t="s">
        <v>17</v>
      </c>
      <c r="CA3" s="929" t="s">
        <v>18</v>
      </c>
      <c r="CB3" s="929" t="s">
        <v>19</v>
      </c>
      <c r="CC3" s="929" t="s">
        <v>20</v>
      </c>
      <c r="CD3" s="929" t="s">
        <v>21</v>
      </c>
      <c r="CE3" s="927" t="s">
        <v>22</v>
      </c>
    </row>
    <row r="4" ht="30" customHeight="1" spans="2:88">
      <c r="B4" s="576" t="s">
        <v>23</v>
      </c>
      <c r="C4" s="576"/>
      <c r="D4" s="589" t="s">
        <v>24</v>
      </c>
      <c r="E4" s="818" t="s">
        <v>25</v>
      </c>
      <c r="F4" s="902" t="s">
        <v>26</v>
      </c>
      <c r="G4" s="902" t="s">
        <v>27</v>
      </c>
      <c r="H4" s="902" t="s">
        <v>28</v>
      </c>
      <c r="I4" s="902" t="s">
        <v>29</v>
      </c>
      <c r="J4" s="902" t="s">
        <v>30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/>
      <c r="AY4" s="973"/>
      <c r="AZ4" s="973"/>
      <c r="BA4" s="933"/>
      <c r="BB4" s="972"/>
      <c r="BC4" s="973"/>
      <c r="BD4" s="973"/>
      <c r="BE4" s="973"/>
      <c r="BF4" s="973"/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 t="str">
        <f t="shared" si="6"/>
        <v>-</v>
      </c>
      <c r="CC4" s="1000" t="str">
        <f t="shared" si="6"/>
        <v>-</v>
      </c>
      <c r="CD4" s="1000" t="str">
        <f t="shared" si="6"/>
        <v>-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31</v>
      </c>
      <c r="E5" s="818" t="s">
        <v>32</v>
      </c>
      <c r="F5" s="903" t="s">
        <v>33</v>
      </c>
      <c r="G5" s="903" t="s">
        <v>34</v>
      </c>
      <c r="H5" s="903" t="s">
        <v>35</v>
      </c>
      <c r="I5" s="903" t="s">
        <v>36</v>
      </c>
      <c r="J5" s="903" t="s">
        <v>37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2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2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38</v>
      </c>
      <c r="E6" s="818" t="s">
        <v>39</v>
      </c>
      <c r="F6" s="904" t="s">
        <v>40</v>
      </c>
      <c r="G6" s="904" t="s">
        <v>41</v>
      </c>
      <c r="H6" s="904" t="s">
        <v>42</v>
      </c>
      <c r="I6" s="912" t="s">
        <v>43</v>
      </c>
      <c r="J6" s="912" t="s">
        <v>44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/>
      <c r="AX6" s="745"/>
      <c r="AY6" s="745"/>
      <c r="AZ6" s="745"/>
      <c r="BA6" s="942"/>
      <c r="BB6" s="549"/>
      <c r="BC6" s="745"/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3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3</v>
      </c>
      <c r="BY6" s="942"/>
      <c r="BZ6" s="803" t="str">
        <f t="shared" si="8"/>
        <v>-</v>
      </c>
      <c r="CA6" s="804" t="str">
        <f t="shared" si="6"/>
        <v>-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45</v>
      </c>
      <c r="C7" s="576"/>
      <c r="D7" s="589" t="s">
        <v>46</v>
      </c>
      <c r="E7" s="818" t="s">
        <v>47</v>
      </c>
      <c r="F7" s="905" t="s">
        <v>48</v>
      </c>
      <c r="G7" s="905" t="s">
        <v>49</v>
      </c>
      <c r="H7" s="905" t="s">
        <v>50</v>
      </c>
      <c r="I7" s="905" t="s">
        <v>51</v>
      </c>
      <c r="J7" s="902" t="s">
        <v>52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2</v>
      </c>
      <c r="BJ7" s="766">
        <f t="shared" si="2"/>
        <v>2</v>
      </c>
      <c r="BK7" s="766">
        <f t="shared" si="3"/>
        <v>2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2</v>
      </c>
      <c r="BV7" s="781">
        <f t="shared" si="5"/>
        <v>2</v>
      </c>
      <c r="BW7" s="781">
        <f t="shared" si="5"/>
        <v>2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53</v>
      </c>
      <c r="E8" s="818" t="s">
        <v>54</v>
      </c>
      <c r="F8" s="906" t="s">
        <v>55</v>
      </c>
      <c r="G8" s="906" t="s">
        <v>56</v>
      </c>
      <c r="H8" s="906" t="s">
        <v>57</v>
      </c>
      <c r="I8" s="903" t="s">
        <v>58</v>
      </c>
      <c r="J8" s="903" t="s">
        <v>59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/>
      <c r="AR8" s="740"/>
      <c r="AS8" s="740"/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0.02</v>
      </c>
      <c r="BD8" s="740"/>
      <c r="BE8" s="740">
        <v>0.02</v>
      </c>
      <c r="BF8" s="740"/>
      <c r="BG8" s="938"/>
      <c r="BH8" s="556">
        <f t="shared" si="0"/>
        <v>4</v>
      </c>
      <c r="BI8" s="987">
        <f t="shared" si="1"/>
        <v>4</v>
      </c>
      <c r="BJ8" s="987">
        <f t="shared" si="2"/>
        <v>5</v>
      </c>
      <c r="BK8" s="987">
        <f t="shared" si="3"/>
        <v>3</v>
      </c>
      <c r="BL8" s="987">
        <f t="shared" si="4"/>
        <v>2</v>
      </c>
      <c r="BM8" s="938"/>
      <c r="BN8" s="537"/>
      <c r="BO8" s="510"/>
      <c r="BP8" s="510"/>
      <c r="BQ8" s="510"/>
      <c r="BR8" s="510"/>
      <c r="BS8" s="938"/>
      <c r="BT8" s="557">
        <f t="shared" si="7"/>
        <v>4</v>
      </c>
      <c r="BU8" s="1001">
        <f t="shared" si="5"/>
        <v>4</v>
      </c>
      <c r="BV8" s="1001">
        <f t="shared" si="5"/>
        <v>5</v>
      </c>
      <c r="BW8" s="1001">
        <f t="shared" si="5"/>
        <v>3</v>
      </c>
      <c r="BX8" s="1001">
        <f t="shared" si="5"/>
        <v>2</v>
      </c>
      <c r="BY8" s="938"/>
      <c r="BZ8" s="799">
        <f t="shared" si="8"/>
        <v>1400</v>
      </c>
      <c r="CA8" s="800">
        <f t="shared" si="6"/>
        <v>1400</v>
      </c>
      <c r="CB8" s="800" t="str">
        <f t="shared" si="6"/>
        <v>-</v>
      </c>
      <c r="CC8" s="800">
        <f t="shared" si="6"/>
        <v>1050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60</v>
      </c>
      <c r="E9" s="818" t="s">
        <v>61</v>
      </c>
      <c r="F9" s="906" t="s">
        <v>62</v>
      </c>
      <c r="G9" s="906" t="s">
        <v>63</v>
      </c>
      <c r="H9" s="906" t="s">
        <v>64</v>
      </c>
      <c r="I9" s="903" t="s">
        <v>65</v>
      </c>
      <c r="J9" s="903" t="s">
        <v>66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2</v>
      </c>
      <c r="BJ9" s="987">
        <f t="shared" si="2"/>
        <v>2</v>
      </c>
      <c r="BK9" s="987">
        <f t="shared" si="3"/>
        <v>2</v>
      </c>
      <c r="BL9" s="987">
        <f t="shared" si="4"/>
        <v>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2</v>
      </c>
      <c r="BV9" s="1001">
        <f t="shared" si="5"/>
        <v>2</v>
      </c>
      <c r="BW9" s="1001">
        <f t="shared" si="5"/>
        <v>2</v>
      </c>
      <c r="BX9" s="1001">
        <f t="shared" si="5"/>
        <v>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67</v>
      </c>
      <c r="E10" s="818" t="s">
        <v>68</v>
      </c>
      <c r="F10" s="904" t="s">
        <v>69</v>
      </c>
      <c r="G10" s="904" t="s">
        <v>70</v>
      </c>
      <c r="H10" s="904" t="s">
        <v>71</v>
      </c>
      <c r="I10" s="912" t="s">
        <v>72</v>
      </c>
      <c r="J10" s="912" t="s">
        <v>73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4</v>
      </c>
      <c r="BI10" s="989">
        <f t="shared" si="1"/>
        <v>3</v>
      </c>
      <c r="BJ10" s="989">
        <f t="shared" si="2"/>
        <v>3</v>
      </c>
      <c r="BK10" s="989">
        <f t="shared" si="3"/>
        <v>3</v>
      </c>
      <c r="BL10" s="989">
        <f t="shared" si="4"/>
        <v>3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4</v>
      </c>
      <c r="BU10" s="1005">
        <f t="shared" si="5"/>
        <v>3</v>
      </c>
      <c r="BV10" s="1005">
        <f t="shared" si="5"/>
        <v>3</v>
      </c>
      <c r="BW10" s="1005">
        <f t="shared" si="5"/>
        <v>3</v>
      </c>
      <c r="BX10" s="1005">
        <f t="shared" si="5"/>
        <v>3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74</v>
      </c>
      <c r="C11" s="576"/>
      <c r="D11" s="589" t="s">
        <v>24</v>
      </c>
      <c r="E11" s="818" t="s">
        <v>25</v>
      </c>
      <c r="F11" s="905" t="s">
        <v>75</v>
      </c>
      <c r="G11" s="905" t="s">
        <v>76</v>
      </c>
      <c r="H11" s="905" t="s">
        <v>77</v>
      </c>
      <c r="I11" s="902" t="s">
        <v>78</v>
      </c>
      <c r="J11" s="902" t="s">
        <v>79</v>
      </c>
      <c r="K11" s="918" t="s">
        <v>80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>
        <v>1</v>
      </c>
      <c r="AO11" s="944"/>
      <c r="AP11" s="972">
        <v>1</v>
      </c>
      <c r="AQ11" s="973">
        <v>1</v>
      </c>
      <c r="AR11" s="973"/>
      <c r="AS11" s="973"/>
      <c r="AT11" s="973">
        <v>2</v>
      </c>
      <c r="AU11" s="976"/>
      <c r="AV11" s="972">
        <v>2</v>
      </c>
      <c r="AW11" s="973">
        <v>4</v>
      </c>
      <c r="AX11" s="973">
        <v>1</v>
      </c>
      <c r="AY11" s="973">
        <v>3</v>
      </c>
      <c r="AZ11" s="973">
        <v>3</v>
      </c>
      <c r="BA11" s="976"/>
      <c r="BB11" s="972">
        <v>0.14</v>
      </c>
      <c r="BC11" s="973">
        <v>0.1</v>
      </c>
      <c r="BD11" s="973">
        <v>0.02</v>
      </c>
      <c r="BE11" s="973">
        <v>0.05</v>
      </c>
      <c r="BF11" s="973">
        <v>0.19</v>
      </c>
      <c r="BG11" s="976"/>
      <c r="BH11" s="990">
        <f t="shared" si="0"/>
        <v>4</v>
      </c>
      <c r="BI11" s="766">
        <f t="shared" si="1"/>
        <v>4</v>
      </c>
      <c r="BJ11" s="766">
        <f t="shared" si="2"/>
        <v>6</v>
      </c>
      <c r="BK11" s="766">
        <f t="shared" si="3"/>
        <v>6</v>
      </c>
      <c r="BL11" s="766">
        <f t="shared" si="4"/>
        <v>2</v>
      </c>
      <c r="BM11" s="995">
        <f>IF($A$1="补货",Q11+W11+AC11,Q11)</f>
        <v>3</v>
      </c>
      <c r="BN11" s="956"/>
      <c r="BO11" s="957"/>
      <c r="BP11" s="957"/>
      <c r="BQ11" s="957"/>
      <c r="BR11" s="957"/>
      <c r="BS11" s="945"/>
      <c r="BT11" s="765">
        <f t="shared" si="7"/>
        <v>4</v>
      </c>
      <c r="BU11" s="781">
        <f t="shared" si="5"/>
        <v>4</v>
      </c>
      <c r="BV11" s="781">
        <f t="shared" si="5"/>
        <v>6</v>
      </c>
      <c r="BW11" s="781">
        <f t="shared" si="5"/>
        <v>6</v>
      </c>
      <c r="BX11" s="781">
        <f t="shared" si="5"/>
        <v>2</v>
      </c>
      <c r="BY11" s="1006">
        <f t="shared" si="5"/>
        <v>3</v>
      </c>
      <c r="BZ11" s="999">
        <f t="shared" si="8"/>
        <v>200</v>
      </c>
      <c r="CA11" s="1000">
        <f t="shared" si="6"/>
        <v>280</v>
      </c>
      <c r="CB11" s="1000">
        <f t="shared" si="6"/>
        <v>2100</v>
      </c>
      <c r="CC11" s="1000">
        <f t="shared" si="6"/>
        <v>840</v>
      </c>
      <c r="CD11" s="1000">
        <f t="shared" si="6"/>
        <v>73.6842105263158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38</v>
      </c>
      <c r="E12" s="818" t="s">
        <v>39</v>
      </c>
      <c r="F12" s="904" t="s">
        <v>81</v>
      </c>
      <c r="G12" s="904" t="s">
        <v>82</v>
      </c>
      <c r="H12" s="904" t="s">
        <v>83</v>
      </c>
      <c r="I12" s="912" t="s">
        <v>84</v>
      </c>
      <c r="J12" s="912" t="s">
        <v>85</v>
      </c>
      <c r="K12" s="919" t="s">
        <v>86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>
        <v>2</v>
      </c>
      <c r="AO12" s="946"/>
      <c r="AP12" s="977"/>
      <c r="AQ12" s="978">
        <v>2</v>
      </c>
      <c r="AR12" s="978"/>
      <c r="AS12" s="978"/>
      <c r="AT12" s="978">
        <v>3</v>
      </c>
      <c r="AU12" s="979"/>
      <c r="AV12" s="977"/>
      <c r="AW12" s="978">
        <v>2</v>
      </c>
      <c r="AX12" s="978">
        <v>1</v>
      </c>
      <c r="AY12" s="978">
        <v>1</v>
      </c>
      <c r="AZ12" s="978">
        <v>3</v>
      </c>
      <c r="BA12" s="979"/>
      <c r="BB12" s="977"/>
      <c r="BC12" s="978">
        <v>0.1</v>
      </c>
      <c r="BD12" s="978">
        <v>0.02</v>
      </c>
      <c r="BE12" s="978">
        <v>0.02</v>
      </c>
      <c r="BF12" s="978">
        <v>0.29</v>
      </c>
      <c r="BG12" s="979"/>
      <c r="BH12" s="769">
        <f t="shared" si="0"/>
        <v>7</v>
      </c>
      <c r="BI12" s="770">
        <f t="shared" si="1"/>
        <v>5</v>
      </c>
      <c r="BJ12" s="770">
        <f t="shared" si="2"/>
        <v>7</v>
      </c>
      <c r="BK12" s="770">
        <f t="shared" si="3"/>
        <v>3</v>
      </c>
      <c r="BL12" s="770">
        <f t="shared" si="4"/>
        <v>2</v>
      </c>
      <c r="BM12" s="996">
        <f>IF($A$1="补货",Q12+W12+AC12,Q12)</f>
        <v>4</v>
      </c>
      <c r="BN12" s="962"/>
      <c r="BO12" s="963"/>
      <c r="BP12" s="963"/>
      <c r="BQ12" s="963"/>
      <c r="BR12" s="963"/>
      <c r="BS12" s="949"/>
      <c r="BT12" s="784">
        <f t="shared" si="7"/>
        <v>7</v>
      </c>
      <c r="BU12" s="785">
        <f t="shared" si="5"/>
        <v>5</v>
      </c>
      <c r="BV12" s="785">
        <f t="shared" si="5"/>
        <v>7</v>
      </c>
      <c r="BW12" s="785">
        <f t="shared" si="5"/>
        <v>3</v>
      </c>
      <c r="BX12" s="785">
        <f t="shared" si="5"/>
        <v>2</v>
      </c>
      <c r="BY12" s="1007">
        <f t="shared" si="5"/>
        <v>4</v>
      </c>
      <c r="BZ12" s="1008" t="str">
        <f t="shared" si="8"/>
        <v>-</v>
      </c>
      <c r="CA12" s="1009">
        <f t="shared" si="6"/>
        <v>350</v>
      </c>
      <c r="CB12" s="1009">
        <f t="shared" si="6"/>
        <v>2450</v>
      </c>
      <c r="CC12" s="1009">
        <f t="shared" si="6"/>
        <v>1050</v>
      </c>
      <c r="CD12" s="1009">
        <f t="shared" si="6"/>
        <v>48.2758620689655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87</v>
      </c>
      <c r="C13" s="576"/>
      <c r="D13" s="589" t="s">
        <v>24</v>
      </c>
      <c r="E13" s="818" t="s">
        <v>25</v>
      </c>
      <c r="F13" s="905" t="s">
        <v>88</v>
      </c>
      <c r="G13" s="905" t="s">
        <v>89</v>
      </c>
      <c r="H13" s="905" t="s">
        <v>90</v>
      </c>
      <c r="I13" s="905" t="s">
        <v>91</v>
      </c>
      <c r="J13" s="905" t="s">
        <v>92</v>
      </c>
      <c r="K13" s="915"/>
      <c r="L13" s="670">
        <v>4</v>
      </c>
      <c r="M13" s="671">
        <v>5</v>
      </c>
      <c r="N13" s="671">
        <v>4</v>
      </c>
      <c r="O13" s="671">
        <v>8</v>
      </c>
      <c r="P13" s="671">
        <v>4</v>
      </c>
      <c r="Q13" s="930"/>
      <c r="R13" s="931">
        <v>70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/>
      <c r="AE13" s="671">
        <v>1</v>
      </c>
      <c r="AF13" s="671"/>
      <c r="AG13" s="671"/>
      <c r="AH13" s="671"/>
      <c r="AI13" s="930"/>
      <c r="AJ13" s="670">
        <v>1</v>
      </c>
      <c r="AK13" s="671">
        <v>2</v>
      </c>
      <c r="AL13" s="671">
        <v>1</v>
      </c>
      <c r="AM13" s="969"/>
      <c r="AN13" s="969">
        <v>2</v>
      </c>
      <c r="AO13" s="930"/>
      <c r="AP13" s="972">
        <v>4</v>
      </c>
      <c r="AQ13" s="973">
        <v>5</v>
      </c>
      <c r="AR13" s="973">
        <v>1</v>
      </c>
      <c r="AS13" s="980"/>
      <c r="AT13" s="980">
        <v>2</v>
      </c>
      <c r="AU13" s="933"/>
      <c r="AV13" s="972">
        <v>7</v>
      </c>
      <c r="AW13" s="973">
        <v>5</v>
      </c>
      <c r="AX13" s="973">
        <v>3</v>
      </c>
      <c r="AY13" s="980">
        <v>2</v>
      </c>
      <c r="AZ13" s="980">
        <v>2</v>
      </c>
      <c r="BA13" s="933"/>
      <c r="BB13" s="972">
        <v>0.32</v>
      </c>
      <c r="BC13" s="973">
        <v>0.54</v>
      </c>
      <c r="BD13" s="973">
        <v>0.15</v>
      </c>
      <c r="BE13" s="973">
        <v>0.03</v>
      </c>
      <c r="BF13" s="973">
        <v>0.24</v>
      </c>
      <c r="BG13" s="933"/>
      <c r="BH13" s="990">
        <f t="shared" si="0"/>
        <v>4</v>
      </c>
      <c r="BI13" s="766">
        <f t="shared" si="1"/>
        <v>5</v>
      </c>
      <c r="BJ13" s="766">
        <f t="shared" si="2"/>
        <v>4</v>
      </c>
      <c r="BK13" s="766">
        <f t="shared" si="3"/>
        <v>8</v>
      </c>
      <c r="BL13" s="766">
        <f t="shared" si="4"/>
        <v>4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4</v>
      </c>
      <c r="BU13" s="781">
        <f t="shared" si="5"/>
        <v>5</v>
      </c>
      <c r="BV13" s="781">
        <f t="shared" si="5"/>
        <v>4</v>
      </c>
      <c r="BW13" s="781">
        <f t="shared" ref="BW13:BW15" si="9">BK13+BQ13</f>
        <v>8</v>
      </c>
      <c r="BX13" s="781">
        <f t="shared" ref="BX13:BX15" si="10">BL13+BR13</f>
        <v>4</v>
      </c>
      <c r="BY13" s="933"/>
      <c r="BZ13" s="999">
        <f t="shared" si="8"/>
        <v>87.5</v>
      </c>
      <c r="CA13" s="1000">
        <f t="shared" si="6"/>
        <v>64.8148148148148</v>
      </c>
      <c r="CB13" s="1000">
        <f t="shared" si="6"/>
        <v>186.666666666667</v>
      </c>
      <c r="CC13" s="1000">
        <f t="shared" ref="CC13:CC15" si="11">IF(BE13&lt;&gt;0,BW13/BE13*7,"-")</f>
        <v>1866.66666666667</v>
      </c>
      <c r="CD13" s="1000">
        <f t="shared" ref="CD13:CD15" si="12">IF(BF13&lt;&gt;0,BX13/BF13*7,"-")</f>
        <v>116.666666666667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31</v>
      </c>
      <c r="E14" s="818" t="s">
        <v>32</v>
      </c>
      <c r="F14" s="906" t="s">
        <v>93</v>
      </c>
      <c r="G14" s="906" t="s">
        <v>94</v>
      </c>
      <c r="H14" s="906" t="s">
        <v>95</v>
      </c>
      <c r="I14" s="906" t="s">
        <v>96</v>
      </c>
      <c r="J14" s="906" t="s">
        <v>97</v>
      </c>
      <c r="K14" s="916"/>
      <c r="L14" s="536">
        <v>9</v>
      </c>
      <c r="M14" s="911">
        <v>4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57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>
        <v>1</v>
      </c>
      <c r="AE14" s="911"/>
      <c r="AF14" s="911"/>
      <c r="AG14" s="911"/>
      <c r="AH14" s="911"/>
      <c r="AI14" s="934"/>
      <c r="AJ14" s="536">
        <v>3</v>
      </c>
      <c r="AK14" s="911">
        <v>1</v>
      </c>
      <c r="AL14" s="911">
        <v>2</v>
      </c>
      <c r="AM14" s="970"/>
      <c r="AN14" s="970"/>
      <c r="AO14" s="934"/>
      <c r="AP14" s="538">
        <v>5</v>
      </c>
      <c r="AQ14" s="740">
        <v>2</v>
      </c>
      <c r="AR14" s="740">
        <v>3</v>
      </c>
      <c r="AS14" s="981"/>
      <c r="AT14" s="981"/>
      <c r="AU14" s="938"/>
      <c r="AV14" s="538">
        <v>8</v>
      </c>
      <c r="AW14" s="740">
        <v>3</v>
      </c>
      <c r="AX14" s="740">
        <v>3</v>
      </c>
      <c r="AY14" s="981"/>
      <c r="AZ14" s="981"/>
      <c r="BA14" s="938"/>
      <c r="BB14" s="538">
        <v>0.66</v>
      </c>
      <c r="BC14" s="740">
        <v>0.19</v>
      </c>
      <c r="BD14" s="740">
        <v>0.29</v>
      </c>
      <c r="BE14" s="740"/>
      <c r="BF14" s="740"/>
      <c r="BG14" s="938"/>
      <c r="BH14" s="556">
        <f t="shared" si="0"/>
        <v>9</v>
      </c>
      <c r="BI14" s="987">
        <f t="shared" si="1"/>
        <v>4</v>
      </c>
      <c r="BJ14" s="987">
        <f t="shared" si="2"/>
        <v>7</v>
      </c>
      <c r="BK14" s="987">
        <f t="shared" si="3"/>
        <v>3</v>
      </c>
      <c r="BL14" s="987">
        <f t="shared" si="4"/>
        <v>4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9</v>
      </c>
      <c r="BU14" s="1001">
        <f t="shared" si="5"/>
        <v>4</v>
      </c>
      <c r="BV14" s="1001">
        <f t="shared" si="5"/>
        <v>7</v>
      </c>
      <c r="BW14" s="1001">
        <f t="shared" si="9"/>
        <v>3</v>
      </c>
      <c r="BX14" s="1001">
        <f t="shared" si="10"/>
        <v>4</v>
      </c>
      <c r="BY14" s="938"/>
      <c r="BZ14" s="799">
        <f t="shared" si="8"/>
        <v>95.4545454545454</v>
      </c>
      <c r="CA14" s="800">
        <f t="shared" si="6"/>
        <v>147.368421052632</v>
      </c>
      <c r="CB14" s="800">
        <f t="shared" si="6"/>
        <v>168.965517241379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38</v>
      </c>
      <c r="E15" s="818" t="s">
        <v>39</v>
      </c>
      <c r="F15" s="904" t="s">
        <v>98</v>
      </c>
      <c r="G15" s="904" t="s">
        <v>99</v>
      </c>
      <c r="H15" s="904" t="s">
        <v>100</v>
      </c>
      <c r="I15" s="904" t="s">
        <v>101</v>
      </c>
      <c r="J15" s="904" t="s">
        <v>102</v>
      </c>
      <c r="K15" s="917"/>
      <c r="L15" s="547">
        <v>10</v>
      </c>
      <c r="M15" s="914">
        <v>5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>
        <v>1</v>
      </c>
      <c r="AE15" s="914"/>
      <c r="AF15" s="914"/>
      <c r="AG15" s="914"/>
      <c r="AH15" s="914"/>
      <c r="AI15" s="939"/>
      <c r="AJ15" s="547">
        <v>7</v>
      </c>
      <c r="AK15" s="914">
        <v>4</v>
      </c>
      <c r="AL15" s="914"/>
      <c r="AM15" s="971"/>
      <c r="AN15" s="971"/>
      <c r="AO15" s="939"/>
      <c r="AP15" s="549">
        <v>12</v>
      </c>
      <c r="AQ15" s="745">
        <v>6</v>
      </c>
      <c r="AR15" s="745">
        <v>1</v>
      </c>
      <c r="AS15" s="982"/>
      <c r="AT15" s="982"/>
      <c r="AU15" s="942"/>
      <c r="AV15" s="549">
        <v>19</v>
      </c>
      <c r="AW15" s="745">
        <v>14</v>
      </c>
      <c r="AX15" s="745">
        <v>1</v>
      </c>
      <c r="AY15" s="982">
        <v>1</v>
      </c>
      <c r="AZ15" s="982"/>
      <c r="BA15" s="942"/>
      <c r="BB15" s="549">
        <v>1.36</v>
      </c>
      <c r="BC15" s="745">
        <v>0.71</v>
      </c>
      <c r="BD15" s="745">
        <v>0.05</v>
      </c>
      <c r="BE15" s="745">
        <v>0.02</v>
      </c>
      <c r="BF15" s="745"/>
      <c r="BG15" s="942"/>
      <c r="BH15" s="568">
        <f t="shared" si="0"/>
        <v>10</v>
      </c>
      <c r="BI15" s="989">
        <f t="shared" si="1"/>
        <v>5</v>
      </c>
      <c r="BJ15" s="989">
        <f t="shared" si="2"/>
        <v>10</v>
      </c>
      <c r="BK15" s="989">
        <f t="shared" si="3"/>
        <v>9</v>
      </c>
      <c r="BL15" s="989">
        <f t="shared" si="4"/>
        <v>3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10</v>
      </c>
      <c r="BU15" s="1005">
        <f t="shared" si="5"/>
        <v>5</v>
      </c>
      <c r="BV15" s="1005">
        <f t="shared" si="5"/>
        <v>10</v>
      </c>
      <c r="BW15" s="1005">
        <f t="shared" si="9"/>
        <v>9</v>
      </c>
      <c r="BX15" s="1005">
        <f t="shared" si="10"/>
        <v>3</v>
      </c>
      <c r="BY15" s="942"/>
      <c r="BZ15" s="803">
        <f t="shared" si="8"/>
        <v>51.4705882352941</v>
      </c>
      <c r="CA15" s="804">
        <f t="shared" si="6"/>
        <v>49.2957746478873</v>
      </c>
      <c r="CB15" s="804">
        <f t="shared" si="6"/>
        <v>1400</v>
      </c>
      <c r="CC15" s="804">
        <f t="shared" si="11"/>
        <v>3150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103</v>
      </c>
      <c r="C16" s="576"/>
      <c r="D16" s="589" t="s">
        <v>24</v>
      </c>
      <c r="E16" s="818" t="s">
        <v>25</v>
      </c>
      <c r="F16" s="905" t="s">
        <v>104</v>
      </c>
      <c r="G16" s="905" t="s">
        <v>105</v>
      </c>
      <c r="H16" s="905" t="s">
        <v>106</v>
      </c>
      <c r="I16" s="905" t="s">
        <v>107</v>
      </c>
      <c r="J16" s="905" t="s">
        <v>108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>
        <v>1</v>
      </c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0.05</v>
      </c>
      <c r="BC16" s="973"/>
      <c r="BD16" s="973"/>
      <c r="BE16" s="973"/>
      <c r="BF16" s="973"/>
      <c r="BG16" s="933"/>
      <c r="BH16" s="765">
        <f t="shared" si="0"/>
        <v>4</v>
      </c>
      <c r="BI16" s="766">
        <f t="shared" si="1"/>
        <v>5</v>
      </c>
      <c r="BJ16" s="766">
        <f t="shared" si="2"/>
        <v>4</v>
      </c>
      <c r="BK16" s="766">
        <f t="shared" si="3"/>
        <v>4</v>
      </c>
      <c r="BL16" s="766">
        <f t="shared" si="4"/>
        <v>5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4</v>
      </c>
      <c r="BU16" s="781">
        <f t="shared" si="5"/>
        <v>5</v>
      </c>
      <c r="BV16" s="781">
        <f t="shared" si="5"/>
        <v>4</v>
      </c>
      <c r="BW16" s="781">
        <f t="shared" si="5"/>
        <v>4</v>
      </c>
      <c r="BX16" s="781">
        <f t="shared" si="5"/>
        <v>5</v>
      </c>
      <c r="BY16" s="933"/>
      <c r="BZ16" s="999">
        <f t="shared" si="8"/>
        <v>560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38</v>
      </c>
      <c r="E17" s="818" t="s">
        <v>39</v>
      </c>
      <c r="F17" s="906" t="s">
        <v>109</v>
      </c>
      <c r="G17" s="906" t="s">
        <v>110</v>
      </c>
      <c r="H17" s="906" t="s">
        <v>111</v>
      </c>
      <c r="I17" s="906" t="s">
        <v>112</v>
      </c>
      <c r="J17" s="906" t="s">
        <v>113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>
        <v>1</v>
      </c>
      <c r="AL17" s="911">
        <v>1</v>
      </c>
      <c r="AM17" s="911"/>
      <c r="AN17" s="911"/>
      <c r="AO17" s="934"/>
      <c r="AP17" s="538"/>
      <c r="AQ17" s="740">
        <v>1</v>
      </c>
      <c r="AR17" s="740">
        <v>2</v>
      </c>
      <c r="AS17" s="740">
        <v>1</v>
      </c>
      <c r="AT17" s="740"/>
      <c r="AU17" s="938"/>
      <c r="AV17" s="538">
        <v>1</v>
      </c>
      <c r="AW17" s="740">
        <v>2</v>
      </c>
      <c r="AX17" s="740">
        <v>4</v>
      </c>
      <c r="AY17" s="740">
        <v>2</v>
      </c>
      <c r="AZ17" s="740"/>
      <c r="BA17" s="938"/>
      <c r="BB17" s="538">
        <v>0.02</v>
      </c>
      <c r="BC17" s="740">
        <v>0.14</v>
      </c>
      <c r="BD17" s="740">
        <v>0.2</v>
      </c>
      <c r="BE17" s="740">
        <v>0.07</v>
      </c>
      <c r="BF17" s="740"/>
      <c r="BG17" s="938"/>
      <c r="BH17" s="556">
        <f t="shared" si="0"/>
        <v>5</v>
      </c>
      <c r="BI17" s="987">
        <f t="shared" si="1"/>
        <v>8</v>
      </c>
      <c r="BJ17" s="987">
        <f t="shared" si="2"/>
        <v>3</v>
      </c>
      <c r="BK17" s="987">
        <f t="shared" si="3"/>
        <v>6</v>
      </c>
      <c r="BL17" s="987">
        <f t="shared" si="4"/>
        <v>10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5</v>
      </c>
      <c r="BU17" s="1001">
        <f t="shared" si="5"/>
        <v>8</v>
      </c>
      <c r="BV17" s="1001">
        <f t="shared" si="5"/>
        <v>3</v>
      </c>
      <c r="BW17" s="1001">
        <f t="shared" si="5"/>
        <v>6</v>
      </c>
      <c r="BX17" s="1001">
        <f t="shared" si="5"/>
        <v>10</v>
      </c>
      <c r="BY17" s="938"/>
      <c r="BZ17" s="799">
        <f t="shared" si="8"/>
        <v>1750</v>
      </c>
      <c r="CA17" s="800">
        <f t="shared" si="6"/>
        <v>400</v>
      </c>
      <c r="CB17" s="800">
        <f t="shared" si="6"/>
        <v>105</v>
      </c>
      <c r="CC17" s="800">
        <f t="shared" si="6"/>
        <v>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31</v>
      </c>
      <c r="E18" s="818" t="s">
        <v>32</v>
      </c>
      <c r="F18" s="904" t="s">
        <v>114</v>
      </c>
      <c r="G18" s="904" t="s">
        <v>115</v>
      </c>
      <c r="H18" s="904" t="s">
        <v>116</v>
      </c>
      <c r="I18" s="904" t="s">
        <v>117</v>
      </c>
      <c r="J18" s="904" t="s">
        <v>118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>
        <v>1</v>
      </c>
      <c r="AY18" s="755"/>
      <c r="AZ18" s="755"/>
      <c r="BA18" s="953"/>
      <c r="BB18" s="541"/>
      <c r="BC18" s="755"/>
      <c r="BD18" s="755">
        <v>0.02</v>
      </c>
      <c r="BE18" s="755"/>
      <c r="BF18" s="755"/>
      <c r="BG18" s="953"/>
      <c r="BH18" s="559">
        <f t="shared" si="0"/>
        <v>4</v>
      </c>
      <c r="BI18" s="991">
        <f t="shared" si="1"/>
        <v>12</v>
      </c>
      <c r="BJ18" s="991">
        <f t="shared" si="2"/>
        <v>4</v>
      </c>
      <c r="BK18" s="991">
        <f t="shared" si="3"/>
        <v>4</v>
      </c>
      <c r="BL18" s="991">
        <f t="shared" si="4"/>
        <v>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4</v>
      </c>
      <c r="BU18" s="1010">
        <f t="shared" si="5"/>
        <v>12</v>
      </c>
      <c r="BV18" s="1010">
        <f t="shared" si="5"/>
        <v>4</v>
      </c>
      <c r="BW18" s="1010">
        <f t="shared" si="5"/>
        <v>4</v>
      </c>
      <c r="BX18" s="1010">
        <f t="shared" si="5"/>
        <v>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1400</v>
      </c>
      <c r="CC18" s="812" t="str">
        <f t="shared" si="6"/>
        <v>-</v>
      </c>
      <c r="CD18" s="812" t="str">
        <f t="shared" si="6"/>
        <v>-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119</v>
      </c>
      <c r="C19" s="576"/>
      <c r="D19" s="589" t="s">
        <v>24</v>
      </c>
      <c r="E19" s="818" t="s">
        <v>25</v>
      </c>
      <c r="F19" s="905" t="s">
        <v>120</v>
      </c>
      <c r="G19" s="905" t="s">
        <v>121</v>
      </c>
      <c r="H19" s="905" t="s">
        <v>122</v>
      </c>
      <c r="I19" s="905" t="s">
        <v>123</v>
      </c>
      <c r="J19" s="905" t="s">
        <v>124</v>
      </c>
      <c r="K19" s="915"/>
      <c r="L19" s="670">
        <v>10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>
        <v>1</v>
      </c>
      <c r="AE19" s="671"/>
      <c r="AF19" s="671"/>
      <c r="AG19" s="671"/>
      <c r="AH19" s="671"/>
      <c r="AI19" s="930"/>
      <c r="AJ19" s="670">
        <v>1</v>
      </c>
      <c r="AK19" s="671"/>
      <c r="AL19" s="671"/>
      <c r="AM19" s="671"/>
      <c r="AN19" s="671"/>
      <c r="AO19" s="930"/>
      <c r="AP19" s="972">
        <v>1</v>
      </c>
      <c r="AQ19" s="973"/>
      <c r="AR19" s="973"/>
      <c r="AS19" s="973"/>
      <c r="AT19" s="973"/>
      <c r="AU19" s="933"/>
      <c r="AV19" s="972">
        <v>1</v>
      </c>
      <c r="AW19" s="973"/>
      <c r="AX19" s="973"/>
      <c r="AY19" s="973"/>
      <c r="AZ19" s="973"/>
      <c r="BA19" s="933"/>
      <c r="BB19" s="972">
        <v>0.27</v>
      </c>
      <c r="BC19" s="973"/>
      <c r="BD19" s="973"/>
      <c r="BE19" s="973"/>
      <c r="BF19" s="973"/>
      <c r="BG19" s="933"/>
      <c r="BH19" s="765">
        <f t="shared" si="0"/>
        <v>10</v>
      </c>
      <c r="BI19" s="766">
        <f t="shared" si="1"/>
        <v>7</v>
      </c>
      <c r="BJ19" s="766">
        <f t="shared" si="2"/>
        <v>6</v>
      </c>
      <c r="BK19" s="766">
        <f t="shared" si="3"/>
        <v>8</v>
      </c>
      <c r="BL19" s="766">
        <f t="shared" si="4"/>
        <v>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10</v>
      </c>
      <c r="BU19" s="781">
        <f t="shared" si="5"/>
        <v>7</v>
      </c>
      <c r="BV19" s="781">
        <f t="shared" si="5"/>
        <v>6</v>
      </c>
      <c r="BW19" s="781">
        <f t="shared" si="5"/>
        <v>8</v>
      </c>
      <c r="BX19" s="781">
        <f t="shared" si="5"/>
        <v>8</v>
      </c>
      <c r="BY19" s="933"/>
      <c r="BZ19" s="999">
        <f t="shared" si="8"/>
        <v>259.259259259259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31</v>
      </c>
      <c r="E20" s="818" t="s">
        <v>32</v>
      </c>
      <c r="F20" s="906" t="s">
        <v>125</v>
      </c>
      <c r="G20" s="906" t="s">
        <v>126</v>
      </c>
      <c r="H20" s="906" t="s">
        <v>127</v>
      </c>
      <c r="I20" s="906" t="s">
        <v>128</v>
      </c>
      <c r="J20" s="906" t="s">
        <v>129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2</v>
      </c>
      <c r="AN20" s="911"/>
      <c r="AO20" s="934"/>
      <c r="AP20" s="974"/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0.02</v>
      </c>
      <c r="BC20" s="983"/>
      <c r="BD20" s="983"/>
      <c r="BE20" s="983">
        <v>0.24</v>
      </c>
      <c r="BF20" s="983"/>
      <c r="BG20" s="938"/>
      <c r="BH20" s="767">
        <f t="shared" si="0"/>
        <v>4</v>
      </c>
      <c r="BI20" s="768">
        <f t="shared" si="1"/>
        <v>6</v>
      </c>
      <c r="BJ20" s="768">
        <f t="shared" si="2"/>
        <v>4</v>
      </c>
      <c r="BK20" s="768">
        <f t="shared" si="3"/>
        <v>2</v>
      </c>
      <c r="BL20" s="768">
        <f t="shared" si="4"/>
        <v>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4</v>
      </c>
      <c r="BU20" s="783">
        <f t="shared" si="7"/>
        <v>6</v>
      </c>
      <c r="BV20" s="783">
        <f t="shared" si="7"/>
        <v>4</v>
      </c>
      <c r="BW20" s="783">
        <f t="shared" si="7"/>
        <v>2</v>
      </c>
      <c r="BX20" s="783">
        <f t="shared" si="7"/>
        <v>5</v>
      </c>
      <c r="BY20" s="938"/>
      <c r="BZ20" s="1003">
        <f t="shared" si="8"/>
        <v>1400</v>
      </c>
      <c r="CA20" s="1011" t="str">
        <f t="shared" si="8"/>
        <v>-</v>
      </c>
      <c r="CB20" s="1011" t="str">
        <f t="shared" si="8"/>
        <v>-</v>
      </c>
      <c r="CC20" s="1011">
        <f t="shared" si="8"/>
        <v>58.3333333333333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130</v>
      </c>
      <c r="E21" s="818" t="s">
        <v>131</v>
      </c>
      <c r="F21" s="904" t="s">
        <v>132</v>
      </c>
      <c r="G21" s="904" t="s">
        <v>133</v>
      </c>
      <c r="H21" s="904" t="s">
        <v>134</v>
      </c>
      <c r="I21" s="904" t="s">
        <v>135</v>
      </c>
      <c r="J21" s="904" t="s">
        <v>136</v>
      </c>
      <c r="K21" s="917"/>
      <c r="L21" s="547">
        <v>5</v>
      </c>
      <c r="M21" s="914">
        <v>4</v>
      </c>
      <c r="N21" s="914">
        <v>1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>
        <v>1</v>
      </c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0.12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1</v>
      </c>
      <c r="BK21" s="770">
        <f t="shared" si="3"/>
        <v>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1</v>
      </c>
      <c r="BW21" s="785">
        <f t="shared" si="7"/>
        <v>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233.333333333333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137</v>
      </c>
      <c r="C22" s="576"/>
      <c r="D22" s="589" t="s">
        <v>138</v>
      </c>
      <c r="E22" s="818" t="s">
        <v>139</v>
      </c>
      <c r="F22" s="905" t="s">
        <v>140</v>
      </c>
      <c r="G22" s="905" t="s">
        <v>141</v>
      </c>
      <c r="H22" s="905" t="s">
        <v>142</v>
      </c>
      <c r="I22" s="905" t="s">
        <v>143</v>
      </c>
      <c r="J22" s="905" t="s">
        <v>144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>
        <v>2</v>
      </c>
      <c r="Q22" s="955"/>
      <c r="R22" s="931">
        <v>3</v>
      </c>
      <c r="S22" s="932"/>
      <c r="T22" s="932">
        <v>2</v>
      </c>
      <c r="U22" s="932">
        <v>2</v>
      </c>
      <c r="V22" s="932">
        <v>8</v>
      </c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/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0.02</v>
      </c>
      <c r="BE22" s="973">
        <v>0.02</v>
      </c>
      <c r="BF22" s="973">
        <v>0.02</v>
      </c>
      <c r="BG22" s="933"/>
      <c r="BH22" s="765">
        <f t="shared" si="0"/>
        <v>2</v>
      </c>
      <c r="BI22" s="766">
        <f t="shared" si="1"/>
        <v>2</v>
      </c>
      <c r="BJ22" s="766">
        <f t="shared" si="2"/>
        <v>2</v>
      </c>
      <c r="BK22" s="766">
        <f t="shared" si="3"/>
        <v>2</v>
      </c>
      <c r="BL22" s="766">
        <f t="shared" si="4"/>
        <v>2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2</v>
      </c>
      <c r="BU22" s="781">
        <f t="shared" si="7"/>
        <v>2</v>
      </c>
      <c r="BV22" s="781">
        <f t="shared" si="7"/>
        <v>2</v>
      </c>
      <c r="BW22" s="781">
        <f t="shared" si="7"/>
        <v>2</v>
      </c>
      <c r="BX22" s="781">
        <f t="shared" si="7"/>
        <v>2</v>
      </c>
      <c r="BY22" s="933"/>
      <c r="BZ22" s="999">
        <f t="shared" si="8"/>
        <v>700</v>
      </c>
      <c r="CA22" s="1000" t="str">
        <f t="shared" si="8"/>
        <v>-</v>
      </c>
      <c r="CB22" s="1000">
        <f t="shared" si="8"/>
        <v>700</v>
      </c>
      <c r="CC22" s="1000">
        <f t="shared" si="8"/>
        <v>700</v>
      </c>
      <c r="CD22" s="1000">
        <f t="shared" si="8"/>
        <v>700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145</v>
      </c>
      <c r="E23" s="818" t="s">
        <v>146</v>
      </c>
      <c r="F23" s="904" t="s">
        <v>147</v>
      </c>
      <c r="G23" s="904" t="s">
        <v>148</v>
      </c>
      <c r="H23" s="904" t="s">
        <v>149</v>
      </c>
      <c r="I23" s="904" t="s">
        <v>150</v>
      </c>
      <c r="J23" s="904" t="s">
        <v>151</v>
      </c>
      <c r="K23" s="917"/>
      <c r="L23" s="539">
        <v>1</v>
      </c>
      <c r="M23" s="920"/>
      <c r="N23" s="920"/>
      <c r="O23" s="920"/>
      <c r="P23" s="920">
        <v>2</v>
      </c>
      <c r="Q23" s="950"/>
      <c r="R23" s="548"/>
      <c r="S23" s="519"/>
      <c r="T23" s="519"/>
      <c r="U23" s="519"/>
      <c r="V23" s="519">
        <v>8</v>
      </c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1</v>
      </c>
      <c r="AW23" s="745"/>
      <c r="AX23" s="745"/>
      <c r="AY23" s="745"/>
      <c r="AZ23" s="745"/>
      <c r="BA23" s="942"/>
      <c r="BB23" s="549">
        <v>0.02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2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2</v>
      </c>
      <c r="BY23" s="942"/>
      <c r="BZ23" s="803">
        <f t="shared" si="8"/>
        <v>350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152</v>
      </c>
      <c r="C24" s="576"/>
      <c r="D24" s="589" t="s">
        <v>153</v>
      </c>
      <c r="E24" s="818" t="s">
        <v>154</v>
      </c>
      <c r="F24" s="905" t="s">
        <v>155</v>
      </c>
      <c r="G24" s="905" t="s">
        <v>156</v>
      </c>
      <c r="H24" s="905" t="s">
        <v>157</v>
      </c>
      <c r="I24" s="905" t="s">
        <v>158</v>
      </c>
      <c r="J24" s="905" t="s">
        <v>159</v>
      </c>
      <c r="K24" s="918" t="s">
        <v>160</v>
      </c>
      <c r="L24" s="670">
        <v>4</v>
      </c>
      <c r="M24" s="671">
        <v>2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10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/>
      <c r="AF24" s="671"/>
      <c r="AG24" s="671"/>
      <c r="AH24" s="671"/>
      <c r="AI24" s="944"/>
      <c r="AJ24" s="670"/>
      <c r="AK24" s="671"/>
      <c r="AL24" s="671"/>
      <c r="AM24" s="671"/>
      <c r="AN24" s="671"/>
      <c r="AO24" s="944"/>
      <c r="AP24" s="972"/>
      <c r="AQ24" s="973"/>
      <c r="AR24" s="973"/>
      <c r="AS24" s="973"/>
      <c r="AT24" s="973">
        <v>1</v>
      </c>
      <c r="AU24" s="976"/>
      <c r="AV24" s="972"/>
      <c r="AW24" s="973"/>
      <c r="AX24" s="973"/>
      <c r="AY24" s="973">
        <v>1</v>
      </c>
      <c r="AZ24" s="973">
        <v>2</v>
      </c>
      <c r="BA24" s="976"/>
      <c r="BB24" s="972"/>
      <c r="BC24" s="973"/>
      <c r="BD24" s="973"/>
      <c r="BE24" s="973">
        <v>0.02</v>
      </c>
      <c r="BF24" s="973">
        <v>0.07</v>
      </c>
      <c r="BG24" s="976"/>
      <c r="BH24" s="990">
        <f t="shared" si="0"/>
        <v>4</v>
      </c>
      <c r="BI24" s="766">
        <f t="shared" si="1"/>
        <v>2</v>
      </c>
      <c r="BJ24" s="766">
        <f t="shared" si="2"/>
        <v>6</v>
      </c>
      <c r="BK24" s="766">
        <f t="shared" si="3"/>
        <v>7</v>
      </c>
      <c r="BL24" s="766">
        <f t="shared" si="4"/>
        <v>7</v>
      </c>
      <c r="BM24" s="995">
        <f>IF($A$1="补货",Q24+W24+AC24,Q24)</f>
        <v>3</v>
      </c>
      <c r="BN24" s="956"/>
      <c r="BO24" s="957"/>
      <c r="BP24" s="957"/>
      <c r="BQ24" s="957"/>
      <c r="BR24" s="957"/>
      <c r="BS24" s="945"/>
      <c r="BT24" s="765">
        <f t="shared" si="7"/>
        <v>4</v>
      </c>
      <c r="BU24" s="781">
        <f t="shared" si="7"/>
        <v>2</v>
      </c>
      <c r="BV24" s="781">
        <f t="shared" si="7"/>
        <v>6</v>
      </c>
      <c r="BW24" s="781">
        <f t="shared" si="7"/>
        <v>7</v>
      </c>
      <c r="BX24" s="781">
        <f t="shared" si="7"/>
        <v>7</v>
      </c>
      <c r="BY24" s="1006">
        <f t="shared" si="7"/>
        <v>3</v>
      </c>
      <c r="BZ24" s="999" t="str">
        <f t="shared" si="8"/>
        <v>-</v>
      </c>
      <c r="CA24" s="1000" t="str">
        <f t="shared" si="8"/>
        <v>-</v>
      </c>
      <c r="CB24" s="1000" t="str">
        <f t="shared" si="8"/>
        <v>-</v>
      </c>
      <c r="CC24" s="1000">
        <f t="shared" si="8"/>
        <v>2450</v>
      </c>
      <c r="CD24" s="1000">
        <f t="shared" si="8"/>
        <v>700</v>
      </c>
      <c r="CE24" s="1019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24</v>
      </c>
      <c r="E25" s="818" t="s">
        <v>25</v>
      </c>
      <c r="F25" s="906" t="s">
        <v>161</v>
      </c>
      <c r="G25" s="906" t="s">
        <v>162</v>
      </c>
      <c r="H25" s="906" t="s">
        <v>163</v>
      </c>
      <c r="I25" s="906" t="s">
        <v>164</v>
      </c>
      <c r="J25" s="906" t="s">
        <v>165</v>
      </c>
      <c r="K25" s="921" t="s">
        <v>166</v>
      </c>
      <c r="L25" s="536">
        <v>5</v>
      </c>
      <c r="M25" s="911">
        <v>4</v>
      </c>
      <c r="N25" s="911">
        <v>5</v>
      </c>
      <c r="O25" s="911">
        <v>5</v>
      </c>
      <c r="P25" s="911">
        <v>7</v>
      </c>
      <c r="Q25" s="958">
        <v>4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/>
      <c r="AG25" s="911"/>
      <c r="AH25" s="911"/>
      <c r="AI25" s="958"/>
      <c r="AJ25" s="536"/>
      <c r="AK25" s="911"/>
      <c r="AL25" s="911">
        <v>2</v>
      </c>
      <c r="AM25" s="911">
        <v>1</v>
      </c>
      <c r="AN25" s="911">
        <v>2</v>
      </c>
      <c r="AO25" s="958">
        <v>1</v>
      </c>
      <c r="AP25" s="974"/>
      <c r="AQ25" s="983"/>
      <c r="AR25" s="983">
        <v>2</v>
      </c>
      <c r="AS25" s="983">
        <v>2</v>
      </c>
      <c r="AT25" s="983">
        <v>3</v>
      </c>
      <c r="AU25" s="984">
        <v>4</v>
      </c>
      <c r="AV25" s="974"/>
      <c r="AW25" s="983"/>
      <c r="AX25" s="983">
        <v>6</v>
      </c>
      <c r="AY25" s="983">
        <v>4</v>
      </c>
      <c r="AZ25" s="983">
        <v>10</v>
      </c>
      <c r="BA25" s="984">
        <v>7</v>
      </c>
      <c r="BB25" s="974"/>
      <c r="BC25" s="983"/>
      <c r="BD25" s="983">
        <v>0.3</v>
      </c>
      <c r="BE25" s="983">
        <v>0.2</v>
      </c>
      <c r="BF25" s="983">
        <v>0.4</v>
      </c>
      <c r="BG25" s="984">
        <v>0.32</v>
      </c>
      <c r="BH25" s="767">
        <f t="shared" si="0"/>
        <v>5</v>
      </c>
      <c r="BI25" s="768">
        <f t="shared" si="1"/>
        <v>4</v>
      </c>
      <c r="BJ25" s="768">
        <f t="shared" si="2"/>
        <v>5</v>
      </c>
      <c r="BK25" s="768">
        <f t="shared" si="3"/>
        <v>5</v>
      </c>
      <c r="BL25" s="768">
        <f t="shared" si="4"/>
        <v>7</v>
      </c>
      <c r="BM25" s="997">
        <f>IF($A$1="补货",Q25+W25+AC25,Q25)</f>
        <v>4</v>
      </c>
      <c r="BN25" s="959"/>
      <c r="BO25" s="960"/>
      <c r="BP25" s="960"/>
      <c r="BQ25" s="960"/>
      <c r="BR25" s="960"/>
      <c r="BS25" s="961"/>
      <c r="BT25" s="782">
        <f t="shared" si="7"/>
        <v>5</v>
      </c>
      <c r="BU25" s="783">
        <f t="shared" si="7"/>
        <v>4</v>
      </c>
      <c r="BV25" s="783">
        <f t="shared" si="7"/>
        <v>5</v>
      </c>
      <c r="BW25" s="783">
        <f t="shared" si="7"/>
        <v>5</v>
      </c>
      <c r="BX25" s="783">
        <f t="shared" si="7"/>
        <v>7</v>
      </c>
      <c r="BY25" s="1012">
        <f t="shared" si="7"/>
        <v>4</v>
      </c>
      <c r="BZ25" s="1003" t="str">
        <f t="shared" si="8"/>
        <v>-</v>
      </c>
      <c r="CA25" s="1011" t="str">
        <f t="shared" si="8"/>
        <v>-</v>
      </c>
      <c r="CB25" s="1011">
        <f t="shared" si="8"/>
        <v>116.666666666667</v>
      </c>
      <c r="CC25" s="1011">
        <f t="shared" si="8"/>
        <v>175</v>
      </c>
      <c r="CD25" s="1011">
        <f t="shared" si="8"/>
        <v>122.5</v>
      </c>
      <c r="CE25" s="1022">
        <f t="shared" si="8"/>
        <v>87.5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31</v>
      </c>
      <c r="E26" s="818" t="s">
        <v>32</v>
      </c>
      <c r="F26" s="906" t="s">
        <v>167</v>
      </c>
      <c r="G26" s="906" t="s">
        <v>168</v>
      </c>
      <c r="H26" s="906" t="s">
        <v>169</v>
      </c>
      <c r="I26" s="906" t="s">
        <v>170</v>
      </c>
      <c r="J26" s="906" t="s">
        <v>171</v>
      </c>
      <c r="K26" s="921" t="s">
        <v>172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/>
      <c r="AU26" s="984"/>
      <c r="AV26" s="974"/>
      <c r="AW26" s="983"/>
      <c r="AX26" s="983"/>
      <c r="AY26" s="983">
        <v>1</v>
      </c>
      <c r="AZ26" s="983">
        <v>1</v>
      </c>
      <c r="BA26" s="984"/>
      <c r="BB26" s="974"/>
      <c r="BC26" s="983"/>
      <c r="BD26" s="983"/>
      <c r="BE26" s="983">
        <v>0.02</v>
      </c>
      <c r="BF26" s="983">
        <v>0.02</v>
      </c>
      <c r="BG26" s="984"/>
      <c r="BH26" s="767">
        <f t="shared" si="0"/>
        <v>7</v>
      </c>
      <c r="BI26" s="768">
        <f t="shared" si="1"/>
        <v>7</v>
      </c>
      <c r="BJ26" s="768">
        <f t="shared" si="2"/>
        <v>2</v>
      </c>
      <c r="BK26" s="768">
        <f t="shared" si="3"/>
        <v>3</v>
      </c>
      <c r="BL26" s="768">
        <f t="shared" si="4"/>
        <v>4</v>
      </c>
      <c r="BM26" s="997">
        <f>IF($A$1="补货",Q26+W26+AC26,Q26)</f>
        <v>8</v>
      </c>
      <c r="BN26" s="959"/>
      <c r="BO26" s="960"/>
      <c r="BP26" s="960"/>
      <c r="BQ26" s="960"/>
      <c r="BR26" s="960"/>
      <c r="BS26" s="961"/>
      <c r="BT26" s="782">
        <f t="shared" si="7"/>
        <v>7</v>
      </c>
      <c r="BU26" s="783">
        <f t="shared" si="7"/>
        <v>7</v>
      </c>
      <c r="BV26" s="783">
        <f t="shared" si="7"/>
        <v>2</v>
      </c>
      <c r="BW26" s="783">
        <f t="shared" si="7"/>
        <v>3</v>
      </c>
      <c r="BX26" s="783">
        <f t="shared" si="7"/>
        <v>4</v>
      </c>
      <c r="BY26" s="1012">
        <f t="shared" si="7"/>
        <v>8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>
        <f t="shared" si="8"/>
        <v>1050</v>
      </c>
      <c r="CD26" s="1011">
        <f t="shared" si="8"/>
        <v>1400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130</v>
      </c>
      <c r="E27" s="818" t="s">
        <v>131</v>
      </c>
      <c r="F27" s="904" t="s">
        <v>173</v>
      </c>
      <c r="G27" s="904" t="s">
        <v>174</v>
      </c>
      <c r="H27" s="904" t="s">
        <v>175</v>
      </c>
      <c r="I27" s="904" t="s">
        <v>176</v>
      </c>
      <c r="J27" s="904" t="s">
        <v>177</v>
      </c>
      <c r="K27" s="919" t="s">
        <v>178</v>
      </c>
      <c r="L27" s="547">
        <v>11</v>
      </c>
      <c r="M27" s="914">
        <v>2</v>
      </c>
      <c r="N27" s="914">
        <v>3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/>
      <c r="AG27" s="914"/>
      <c r="AH27" s="914"/>
      <c r="AI27" s="946"/>
      <c r="AJ27" s="547"/>
      <c r="AK27" s="914"/>
      <c r="AL27" s="914"/>
      <c r="AM27" s="914"/>
      <c r="AN27" s="914"/>
      <c r="AO27" s="946"/>
      <c r="AP27" s="977"/>
      <c r="AQ27" s="978"/>
      <c r="AR27" s="978"/>
      <c r="AS27" s="978"/>
      <c r="AT27" s="978">
        <v>1</v>
      </c>
      <c r="AU27" s="979"/>
      <c r="AV27" s="977"/>
      <c r="AW27" s="978"/>
      <c r="AX27" s="978"/>
      <c r="AY27" s="978"/>
      <c r="AZ27" s="978">
        <v>1</v>
      </c>
      <c r="BA27" s="979"/>
      <c r="BB27" s="977"/>
      <c r="BC27" s="978"/>
      <c r="BD27" s="978"/>
      <c r="BE27" s="978"/>
      <c r="BF27" s="978">
        <v>0.05</v>
      </c>
      <c r="BG27" s="979"/>
      <c r="BH27" s="769">
        <f t="shared" si="0"/>
        <v>11</v>
      </c>
      <c r="BI27" s="770">
        <f t="shared" si="1"/>
        <v>2</v>
      </c>
      <c r="BJ27" s="770">
        <f t="shared" si="2"/>
        <v>3</v>
      </c>
      <c r="BK27" s="770">
        <f t="shared" si="3"/>
        <v>4</v>
      </c>
      <c r="BL27" s="770">
        <f t="shared" si="4"/>
        <v>3</v>
      </c>
      <c r="BM27" s="996">
        <f>IF($A$1="补货",Q27+W27+AC27,Q27)</f>
        <v>7</v>
      </c>
      <c r="BN27" s="962"/>
      <c r="BO27" s="963"/>
      <c r="BP27" s="963"/>
      <c r="BQ27" s="963"/>
      <c r="BR27" s="963"/>
      <c r="BS27" s="949"/>
      <c r="BT27" s="784">
        <f t="shared" si="7"/>
        <v>11</v>
      </c>
      <c r="BU27" s="785">
        <f t="shared" si="7"/>
        <v>2</v>
      </c>
      <c r="BV27" s="785">
        <f t="shared" si="7"/>
        <v>3</v>
      </c>
      <c r="BW27" s="785">
        <f t="shared" si="7"/>
        <v>4</v>
      </c>
      <c r="BX27" s="785">
        <f t="shared" si="7"/>
        <v>3</v>
      </c>
      <c r="BY27" s="1007">
        <f t="shared" si="7"/>
        <v>7</v>
      </c>
      <c r="BZ27" s="1008" t="str">
        <f t="shared" si="8"/>
        <v>-</v>
      </c>
      <c r="CA27" s="1009" t="str">
        <f t="shared" si="8"/>
        <v>-</v>
      </c>
      <c r="CB27" s="1009" t="str">
        <f t="shared" si="8"/>
        <v>-</v>
      </c>
      <c r="CC27" s="1009" t="str">
        <f t="shared" si="8"/>
        <v>-</v>
      </c>
      <c r="CD27" s="1009">
        <f t="shared" si="8"/>
        <v>420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179</v>
      </c>
      <c r="C28" s="815"/>
      <c r="D28" s="589" t="s">
        <v>180</v>
      </c>
      <c r="E28" s="818" t="s">
        <v>180</v>
      </c>
      <c r="F28" s="907" t="s">
        <v>181</v>
      </c>
      <c r="G28" s="907" t="s">
        <v>182</v>
      </c>
      <c r="H28" s="907" t="s">
        <v>183</v>
      </c>
      <c r="I28" s="907" t="s">
        <v>184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/>
      <c r="AL28" s="925"/>
      <c r="AM28" s="925"/>
      <c r="AN28" s="926"/>
      <c r="AO28" s="964"/>
      <c r="AP28" s="985"/>
      <c r="AQ28" s="986">
        <v>1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>
        <v>1</v>
      </c>
      <c r="AZ28" s="967"/>
      <c r="BA28" s="968"/>
      <c r="BB28" s="985"/>
      <c r="BC28" s="986">
        <v>0.07</v>
      </c>
      <c r="BD28" s="986">
        <v>0.05</v>
      </c>
      <c r="BE28" s="986">
        <v>0.02</v>
      </c>
      <c r="BF28" s="967"/>
      <c r="BG28" s="968"/>
      <c r="BH28" s="992">
        <f t="shared" ref="BH28:BK30" si="13">IF($A$1="补货",L28+R28+X28,L28)</f>
        <v>4</v>
      </c>
      <c r="BI28" s="993">
        <f t="shared" si="13"/>
        <v>3</v>
      </c>
      <c r="BJ28" s="993">
        <f t="shared" si="13"/>
        <v>5</v>
      </c>
      <c r="BK28" s="993">
        <f t="shared" si="13"/>
        <v>8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4</v>
      </c>
      <c r="BU28" s="1013">
        <f t="shared" si="7"/>
        <v>3</v>
      </c>
      <c r="BV28" s="1013">
        <f t="shared" si="7"/>
        <v>5</v>
      </c>
      <c r="BW28" s="1013">
        <f t="shared" si="7"/>
        <v>8</v>
      </c>
      <c r="BX28" s="967"/>
      <c r="BY28" s="968"/>
      <c r="BZ28" s="1014" t="str">
        <f t="shared" si="8"/>
        <v>-</v>
      </c>
      <c r="CA28" s="1015">
        <f t="shared" si="8"/>
        <v>300</v>
      </c>
      <c r="CB28" s="1015">
        <f t="shared" si="8"/>
        <v>700</v>
      </c>
      <c r="CC28" s="1015">
        <f t="shared" si="8"/>
        <v>2800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185</v>
      </c>
      <c r="C29" s="576"/>
      <c r="D29" s="589" t="s">
        <v>24</v>
      </c>
      <c r="E29" s="818" t="s">
        <v>25</v>
      </c>
      <c r="F29" s="905" t="s">
        <v>186</v>
      </c>
      <c r="G29" s="905" t="s">
        <v>187</v>
      </c>
      <c r="H29" s="905" t="s">
        <v>188</v>
      </c>
      <c r="I29" s="905" t="s">
        <v>189</v>
      </c>
      <c r="J29" s="905" t="s">
        <v>190</v>
      </c>
      <c r="K29" s="915"/>
      <c r="L29" s="670">
        <v>5</v>
      </c>
      <c r="M29" s="671">
        <v>3</v>
      </c>
      <c r="N29" s="671">
        <v>6</v>
      </c>
      <c r="O29" s="671">
        <v>12</v>
      </c>
      <c r="P29" s="671">
        <v>6</v>
      </c>
      <c r="Q29" s="930"/>
      <c r="R29" s="956">
        <v>10</v>
      </c>
      <c r="S29" s="957">
        <v>20</v>
      </c>
      <c r="T29" s="957">
        <v>80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/>
      <c r="AF29" s="671">
        <v>1</v>
      </c>
      <c r="AG29" s="671"/>
      <c r="AH29" s="671"/>
      <c r="AI29" s="930"/>
      <c r="AJ29" s="670"/>
      <c r="AK29" s="671">
        <v>1</v>
      </c>
      <c r="AL29" s="671">
        <v>2</v>
      </c>
      <c r="AM29" s="671">
        <v>2</v>
      </c>
      <c r="AN29" s="671">
        <v>2</v>
      </c>
      <c r="AO29" s="930"/>
      <c r="AP29" s="972"/>
      <c r="AQ29" s="973">
        <v>2</v>
      </c>
      <c r="AR29" s="973">
        <v>4</v>
      </c>
      <c r="AS29" s="973">
        <v>3</v>
      </c>
      <c r="AT29" s="973">
        <v>5</v>
      </c>
      <c r="AU29" s="933"/>
      <c r="AV29" s="972">
        <v>1</v>
      </c>
      <c r="AW29" s="973">
        <v>3</v>
      </c>
      <c r="AX29" s="973">
        <v>9</v>
      </c>
      <c r="AY29" s="973">
        <v>13</v>
      </c>
      <c r="AZ29" s="973">
        <v>5</v>
      </c>
      <c r="BA29" s="933"/>
      <c r="BB29" s="972">
        <v>0.02</v>
      </c>
      <c r="BC29" s="973">
        <v>0.19</v>
      </c>
      <c r="BD29" s="973">
        <v>0.57</v>
      </c>
      <c r="BE29" s="973">
        <v>0.45</v>
      </c>
      <c r="BF29" s="973">
        <v>0.39</v>
      </c>
      <c r="BG29" s="933"/>
      <c r="BH29" s="990">
        <f t="shared" si="13"/>
        <v>5</v>
      </c>
      <c r="BI29" s="766">
        <f t="shared" si="13"/>
        <v>3</v>
      </c>
      <c r="BJ29" s="766">
        <f t="shared" si="13"/>
        <v>6</v>
      </c>
      <c r="BK29" s="766">
        <f t="shared" si="13"/>
        <v>12</v>
      </c>
      <c r="BL29" s="766">
        <f>IF($A$1="补货",P29+V29+AB29,P29)</f>
        <v>6</v>
      </c>
      <c r="BM29" s="933"/>
      <c r="BN29" s="956"/>
      <c r="BO29" s="957"/>
      <c r="BP29" s="957"/>
      <c r="BQ29" s="957"/>
      <c r="BR29" s="957"/>
      <c r="BS29" s="933"/>
      <c r="BT29" s="765">
        <f t="shared" si="7"/>
        <v>5</v>
      </c>
      <c r="BU29" s="781">
        <f t="shared" si="7"/>
        <v>3</v>
      </c>
      <c r="BV29" s="781">
        <f t="shared" si="7"/>
        <v>6</v>
      </c>
      <c r="BW29" s="781">
        <f t="shared" si="7"/>
        <v>12</v>
      </c>
      <c r="BX29" s="781">
        <f t="shared" si="7"/>
        <v>6</v>
      </c>
      <c r="BY29" s="933"/>
      <c r="BZ29" s="999">
        <f t="shared" si="8"/>
        <v>1750</v>
      </c>
      <c r="CA29" s="1000">
        <f t="shared" si="8"/>
        <v>110.526315789474</v>
      </c>
      <c r="CB29" s="1000">
        <f t="shared" si="8"/>
        <v>73.6842105263158</v>
      </c>
      <c r="CC29" s="1000">
        <f t="shared" si="8"/>
        <v>186.666666666667</v>
      </c>
      <c r="CD29" s="1000">
        <f t="shared" si="8"/>
        <v>107.692307692308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31</v>
      </c>
      <c r="E30" s="818" t="s">
        <v>32</v>
      </c>
      <c r="F30" s="904" t="s">
        <v>191</v>
      </c>
      <c r="G30" s="904" t="s">
        <v>192</v>
      </c>
      <c r="H30" s="904" t="s">
        <v>193</v>
      </c>
      <c r="I30" s="904" t="s">
        <v>194</v>
      </c>
      <c r="J30" s="904" t="s">
        <v>195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3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24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/>
      <c r="AH30" s="677">
        <v>2</v>
      </c>
      <c r="AI30" s="939"/>
      <c r="AJ30" s="676"/>
      <c r="AK30" s="677">
        <v>1</v>
      </c>
      <c r="AL30" s="677"/>
      <c r="AM30" s="677">
        <v>3</v>
      </c>
      <c r="AN30" s="677">
        <v>4</v>
      </c>
      <c r="AO30" s="939"/>
      <c r="AP30" s="977"/>
      <c r="AQ30" s="978">
        <v>2</v>
      </c>
      <c r="AR30" s="978">
        <v>3</v>
      </c>
      <c r="AS30" s="978">
        <v>9</v>
      </c>
      <c r="AT30" s="978">
        <v>5</v>
      </c>
      <c r="AU30" s="942"/>
      <c r="AV30" s="977"/>
      <c r="AW30" s="978">
        <v>3</v>
      </c>
      <c r="AX30" s="978">
        <v>4</v>
      </c>
      <c r="AY30" s="978">
        <v>15</v>
      </c>
      <c r="AZ30" s="978">
        <v>9</v>
      </c>
      <c r="BA30" s="942"/>
      <c r="BB30" s="977"/>
      <c r="BC30" s="978">
        <v>0.19</v>
      </c>
      <c r="BD30" s="978">
        <v>0.17</v>
      </c>
      <c r="BE30" s="978">
        <v>0.76</v>
      </c>
      <c r="BF30" s="978">
        <v>1.24</v>
      </c>
      <c r="BG30" s="942"/>
      <c r="BH30" s="769">
        <f t="shared" si="13"/>
        <v>7</v>
      </c>
      <c r="BI30" s="770">
        <f t="shared" si="13"/>
        <v>3</v>
      </c>
      <c r="BJ30" s="770">
        <f t="shared" si="13"/>
        <v>10</v>
      </c>
      <c r="BK30" s="770">
        <f t="shared" si="13"/>
        <v>7</v>
      </c>
      <c r="BL30" s="770">
        <f>IF($A$1="补货",P30+V30+AB30,P30)</f>
        <v>3</v>
      </c>
      <c r="BM30" s="942"/>
      <c r="BN30" s="962"/>
      <c r="BO30" s="963"/>
      <c r="BP30" s="963"/>
      <c r="BQ30" s="963"/>
      <c r="BR30" s="963">
        <v>5</v>
      </c>
      <c r="BS30" s="942"/>
      <c r="BT30" s="784">
        <f t="shared" si="7"/>
        <v>7</v>
      </c>
      <c r="BU30" s="785">
        <f t="shared" si="7"/>
        <v>3</v>
      </c>
      <c r="BV30" s="785">
        <f t="shared" si="7"/>
        <v>10</v>
      </c>
      <c r="BW30" s="785">
        <f t="shared" si="7"/>
        <v>7</v>
      </c>
      <c r="BX30" s="785">
        <f t="shared" si="7"/>
        <v>8</v>
      </c>
      <c r="BY30" s="942"/>
      <c r="BZ30" s="1008" t="str">
        <f t="shared" si="8"/>
        <v>-</v>
      </c>
      <c r="CA30" s="1009">
        <f t="shared" si="8"/>
        <v>110.526315789474</v>
      </c>
      <c r="CB30" s="1009">
        <f t="shared" si="8"/>
        <v>411.764705882353</v>
      </c>
      <c r="CC30" s="1009">
        <f t="shared" si="8"/>
        <v>64.4736842105263</v>
      </c>
      <c r="CD30" s="1009">
        <f t="shared" si="8"/>
        <v>45.1612903225806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10</v>
      </c>
      <c r="M24" s="100">
        <f t="shared" si="0"/>
        <v>130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5</v>
      </c>
      <c r="M25" s="104">
        <f t="shared" si="0"/>
        <v>65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2</v>
      </c>
      <c r="M27" s="114">
        <f t="shared" si="0"/>
        <v>24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5</v>
      </c>
      <c r="M84" s="114">
        <f t="shared" si="2"/>
        <v>61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10</v>
      </c>
      <c r="M86" s="120">
        <f t="shared" si="2"/>
        <v>122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15</v>
      </c>
      <c r="M89" s="104">
        <f t="shared" si="2"/>
        <v>202.5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575"/>
      <c r="H2" s="575"/>
      <c r="I2" s="575"/>
      <c r="J2" s="575"/>
      <c r="K2" s="686"/>
      <c r="L2" s="524" t="s">
        <v>197</v>
      </c>
      <c r="M2" s="575"/>
      <c r="N2" s="575"/>
      <c r="O2" s="575"/>
      <c r="P2" s="575"/>
      <c r="Q2" s="686"/>
      <c r="R2" s="855" t="s">
        <v>198</v>
      </c>
      <c r="S2" s="524" t="s">
        <v>199</v>
      </c>
      <c r="T2" s="575"/>
      <c r="U2" s="575"/>
      <c r="V2" s="575"/>
      <c r="W2" s="575"/>
      <c r="X2" s="626"/>
    </row>
    <row r="3" s="474" customFormat="1" ht="26.25" spans="2:24">
      <c r="B3" s="815" t="s">
        <v>13</v>
      </c>
      <c r="C3" s="815" t="s">
        <v>14</v>
      </c>
      <c r="D3" s="815" t="s">
        <v>15</v>
      </c>
      <c r="E3" s="816" t="s">
        <v>16</v>
      </c>
      <c r="F3" s="817" t="s">
        <v>17</v>
      </c>
      <c r="G3" s="815" t="s">
        <v>18</v>
      </c>
      <c r="H3" s="815" t="s">
        <v>19</v>
      </c>
      <c r="I3" s="815" t="s">
        <v>20</v>
      </c>
      <c r="J3" s="815" t="s">
        <v>21</v>
      </c>
      <c r="K3" s="833" t="s">
        <v>22</v>
      </c>
      <c r="L3" s="817" t="s">
        <v>17</v>
      </c>
      <c r="M3" s="815" t="s">
        <v>18</v>
      </c>
      <c r="N3" s="815" t="s">
        <v>19</v>
      </c>
      <c r="O3" s="815" t="s">
        <v>20</v>
      </c>
      <c r="P3" s="815" t="s">
        <v>21</v>
      </c>
      <c r="Q3" s="833" t="s">
        <v>22</v>
      </c>
      <c r="R3" s="856"/>
      <c r="S3" s="817" t="s">
        <v>17</v>
      </c>
      <c r="T3" s="815" t="s">
        <v>18</v>
      </c>
      <c r="U3" s="815" t="s">
        <v>19</v>
      </c>
      <c r="V3" s="815" t="s">
        <v>20</v>
      </c>
      <c r="W3" s="815" t="s">
        <v>21</v>
      </c>
      <c r="X3" s="833" t="s">
        <v>22</v>
      </c>
    </row>
    <row r="4" ht="30" customHeight="1" spans="2:24">
      <c r="B4" s="576" t="s">
        <v>23</v>
      </c>
      <c r="C4" s="576"/>
      <c r="D4" s="589" t="s">
        <v>24</v>
      </c>
      <c r="E4" s="818" t="s">
        <v>25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26</v>
      </c>
      <c r="T4" s="859" t="s">
        <v>27</v>
      </c>
      <c r="U4" s="859" t="s">
        <v>28</v>
      </c>
      <c r="V4" s="859" t="s">
        <v>29</v>
      </c>
      <c r="W4" s="859" t="s">
        <v>30</v>
      </c>
      <c r="X4" s="860"/>
    </row>
    <row r="5" ht="30" customHeight="1" spans="2:24">
      <c r="B5" s="821"/>
      <c r="C5" s="821"/>
      <c r="D5" s="589" t="s">
        <v>31</v>
      </c>
      <c r="E5" s="818" t="s">
        <v>32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33</v>
      </c>
      <c r="T5" s="863" t="s">
        <v>34</v>
      </c>
      <c r="U5" s="863" t="s">
        <v>35</v>
      </c>
      <c r="V5" s="863" t="s">
        <v>36</v>
      </c>
      <c r="W5" s="863" t="s">
        <v>37</v>
      </c>
      <c r="X5" s="864"/>
    </row>
    <row r="6" ht="30" customHeight="1" spans="2:24">
      <c r="B6" s="825"/>
      <c r="C6" s="825"/>
      <c r="D6" s="589" t="s">
        <v>38</v>
      </c>
      <c r="E6" s="818" t="s">
        <v>39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40</v>
      </c>
      <c r="T6" s="867" t="s">
        <v>41</v>
      </c>
      <c r="U6" s="867" t="s">
        <v>42</v>
      </c>
      <c r="V6" s="868" t="s">
        <v>43</v>
      </c>
      <c r="W6" s="868" t="s">
        <v>44</v>
      </c>
      <c r="X6" s="869"/>
    </row>
    <row r="7" ht="30" customHeight="1" spans="2:24">
      <c r="B7" s="576" t="s">
        <v>45</v>
      </c>
      <c r="C7" s="576"/>
      <c r="D7" s="589" t="s">
        <v>46</v>
      </c>
      <c r="E7" s="818" t="s">
        <v>47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48</v>
      </c>
      <c r="T7" s="872" t="s">
        <v>49</v>
      </c>
      <c r="U7" s="872" t="s">
        <v>50</v>
      </c>
      <c r="V7" s="872" t="s">
        <v>51</v>
      </c>
      <c r="W7" s="859" t="s">
        <v>52</v>
      </c>
      <c r="X7" s="873"/>
    </row>
    <row r="8" ht="30" customHeight="1" spans="2:24">
      <c r="B8" s="821"/>
      <c r="C8" s="821"/>
      <c r="D8" s="589" t="s">
        <v>53</v>
      </c>
      <c r="E8" s="818" t="s">
        <v>54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55</v>
      </c>
      <c r="T8" s="875" t="s">
        <v>56</v>
      </c>
      <c r="U8" s="875" t="s">
        <v>57</v>
      </c>
      <c r="V8" s="863" t="s">
        <v>58</v>
      </c>
      <c r="W8" s="863" t="s">
        <v>59</v>
      </c>
      <c r="X8" s="876"/>
    </row>
    <row r="9" ht="30" customHeight="1" spans="2:24">
      <c r="B9" s="821"/>
      <c r="C9" s="821"/>
      <c r="D9" s="589" t="s">
        <v>60</v>
      </c>
      <c r="E9" s="818" t="s">
        <v>61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62</v>
      </c>
      <c r="T9" s="875" t="s">
        <v>63</v>
      </c>
      <c r="U9" s="875" t="s">
        <v>64</v>
      </c>
      <c r="V9" s="863" t="s">
        <v>65</v>
      </c>
      <c r="W9" s="863" t="s">
        <v>66</v>
      </c>
      <c r="X9" s="876"/>
    </row>
    <row r="10" ht="30" customHeight="1" spans="2:24">
      <c r="B10" s="825"/>
      <c r="C10" s="825"/>
      <c r="D10" s="589" t="s">
        <v>67</v>
      </c>
      <c r="E10" s="818" t="s">
        <v>68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69</v>
      </c>
      <c r="T10" s="867" t="s">
        <v>70</v>
      </c>
      <c r="U10" s="867" t="s">
        <v>71</v>
      </c>
      <c r="V10" s="868" t="s">
        <v>72</v>
      </c>
      <c r="W10" s="868" t="s">
        <v>73</v>
      </c>
      <c r="X10" s="877"/>
    </row>
    <row r="11" ht="60" customHeight="1" spans="2:24">
      <c r="B11" s="576" t="s">
        <v>74</v>
      </c>
      <c r="C11" s="576"/>
      <c r="D11" s="589" t="s">
        <v>24</v>
      </c>
      <c r="E11" s="818" t="s">
        <v>25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75</v>
      </c>
      <c r="T11" s="872" t="s">
        <v>76</v>
      </c>
      <c r="U11" s="872" t="s">
        <v>77</v>
      </c>
      <c r="V11" s="859" t="s">
        <v>78</v>
      </c>
      <c r="W11" s="859" t="s">
        <v>79</v>
      </c>
      <c r="X11" s="879" t="s">
        <v>80</v>
      </c>
    </row>
    <row r="12" ht="60" customHeight="1" spans="2:24">
      <c r="B12" s="821"/>
      <c r="C12" s="821"/>
      <c r="D12" s="589" t="s">
        <v>38</v>
      </c>
      <c r="E12" s="818" t="s">
        <v>39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81</v>
      </c>
      <c r="T12" s="867" t="s">
        <v>82</v>
      </c>
      <c r="U12" s="867" t="s">
        <v>83</v>
      </c>
      <c r="V12" s="868" t="s">
        <v>84</v>
      </c>
      <c r="W12" s="868" t="s">
        <v>85</v>
      </c>
      <c r="X12" s="881" t="s">
        <v>86</v>
      </c>
    </row>
    <row r="13" ht="39.95" customHeight="1" spans="2:24">
      <c r="B13" s="576" t="s">
        <v>87</v>
      </c>
      <c r="C13" s="576"/>
      <c r="D13" s="589" t="s">
        <v>24</v>
      </c>
      <c r="E13" s="818" t="s">
        <v>25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88</v>
      </c>
      <c r="T13" s="883" t="s">
        <v>89</v>
      </c>
      <c r="U13" s="883" t="s">
        <v>90</v>
      </c>
      <c r="V13" s="884"/>
      <c r="W13" s="884"/>
      <c r="X13" s="873"/>
    </row>
    <row r="14" ht="39.95" customHeight="1" spans="2:24">
      <c r="B14" s="821"/>
      <c r="C14" s="821"/>
      <c r="D14" s="589" t="s">
        <v>31</v>
      </c>
      <c r="E14" s="818" t="s">
        <v>32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93</v>
      </c>
      <c r="T14" s="886" t="s">
        <v>94</v>
      </c>
      <c r="U14" s="886" t="s">
        <v>95</v>
      </c>
      <c r="V14" s="887"/>
      <c r="W14" s="887"/>
      <c r="X14" s="876"/>
    </row>
    <row r="15" ht="39.95" customHeight="1" spans="2:24">
      <c r="B15" s="825"/>
      <c r="C15" s="825"/>
      <c r="D15" s="589" t="s">
        <v>38</v>
      </c>
      <c r="E15" s="818" t="s">
        <v>39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98</v>
      </c>
      <c r="T15" s="889" t="s">
        <v>99</v>
      </c>
      <c r="U15" s="889" t="s">
        <v>100</v>
      </c>
      <c r="V15" s="890"/>
      <c r="W15" s="890"/>
      <c r="X15" s="877"/>
    </row>
    <row r="16" ht="39.95" customHeight="1" spans="2:24">
      <c r="B16" s="576" t="s">
        <v>103</v>
      </c>
      <c r="C16" s="576"/>
      <c r="D16" s="589" t="s">
        <v>24</v>
      </c>
      <c r="E16" s="818" t="s">
        <v>25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104</v>
      </c>
      <c r="T16" s="872" t="s">
        <v>105</v>
      </c>
      <c r="U16" s="872" t="s">
        <v>106</v>
      </c>
      <c r="V16" s="872" t="s">
        <v>107</v>
      </c>
      <c r="W16" s="872" t="s">
        <v>200</v>
      </c>
      <c r="X16" s="873"/>
    </row>
    <row r="17" ht="39.95" customHeight="1" spans="2:24">
      <c r="B17" s="821"/>
      <c r="C17" s="821"/>
      <c r="D17" s="589" t="s">
        <v>38</v>
      </c>
      <c r="E17" s="818" t="s">
        <v>39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109</v>
      </c>
      <c r="T17" s="875" t="s">
        <v>110</v>
      </c>
      <c r="U17" s="875" t="s">
        <v>111</v>
      </c>
      <c r="V17" s="875" t="s">
        <v>112</v>
      </c>
      <c r="W17" s="875" t="s">
        <v>113</v>
      </c>
      <c r="X17" s="876"/>
    </row>
    <row r="18" ht="39.95" customHeight="1" spans="2:24">
      <c r="B18" s="825"/>
      <c r="C18" s="825"/>
      <c r="D18" s="589" t="s">
        <v>31</v>
      </c>
      <c r="E18" s="818" t="s">
        <v>32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114</v>
      </c>
      <c r="T18" s="867" t="s">
        <v>115</v>
      </c>
      <c r="U18" s="867" t="s">
        <v>116</v>
      </c>
      <c r="V18" s="867" t="s">
        <v>117</v>
      </c>
      <c r="W18" s="867" t="s">
        <v>118</v>
      </c>
      <c r="X18" s="877"/>
    </row>
    <row r="19" ht="39.95" customHeight="1" spans="2:24">
      <c r="B19" s="576" t="s">
        <v>119</v>
      </c>
      <c r="C19" s="576"/>
      <c r="D19" s="589" t="s">
        <v>24</v>
      </c>
      <c r="E19" s="818" t="s">
        <v>25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120</v>
      </c>
      <c r="T19" s="872" t="s">
        <v>121</v>
      </c>
      <c r="U19" s="872" t="s">
        <v>122</v>
      </c>
      <c r="V19" s="872" t="s">
        <v>123</v>
      </c>
      <c r="W19" s="872" t="s">
        <v>124</v>
      </c>
      <c r="X19" s="873"/>
    </row>
    <row r="20" ht="39.95" customHeight="1" spans="2:24">
      <c r="B20" s="821"/>
      <c r="C20" s="821"/>
      <c r="D20" s="589" t="s">
        <v>31</v>
      </c>
      <c r="E20" s="818" t="s">
        <v>32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125</v>
      </c>
      <c r="T20" s="875" t="s">
        <v>126</v>
      </c>
      <c r="U20" s="875" t="s">
        <v>127</v>
      </c>
      <c r="V20" s="875" t="s">
        <v>128</v>
      </c>
      <c r="W20" s="875" t="s">
        <v>129</v>
      </c>
      <c r="X20" s="876"/>
    </row>
    <row r="21" ht="39.95" customHeight="1" spans="2:24">
      <c r="B21" s="825"/>
      <c r="C21" s="825"/>
      <c r="D21" s="589" t="s">
        <v>130</v>
      </c>
      <c r="E21" s="818" t="s">
        <v>131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132</v>
      </c>
      <c r="T21" s="867" t="s">
        <v>133</v>
      </c>
      <c r="U21" s="867" t="s">
        <v>134</v>
      </c>
      <c r="V21" s="867" t="s">
        <v>135</v>
      </c>
      <c r="W21" s="867" t="s">
        <v>136</v>
      </c>
      <c r="X21" s="877"/>
    </row>
    <row r="22" ht="60" customHeight="1" spans="2:24">
      <c r="B22" s="576" t="s">
        <v>137</v>
      </c>
      <c r="C22" s="576"/>
      <c r="D22" s="589" t="s">
        <v>138</v>
      </c>
      <c r="E22" s="818" t="s">
        <v>139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140</v>
      </c>
      <c r="T22" s="872" t="s">
        <v>141</v>
      </c>
      <c r="U22" s="872" t="s">
        <v>142</v>
      </c>
      <c r="V22" s="872" t="s">
        <v>143</v>
      </c>
      <c r="W22" s="872" t="s">
        <v>144</v>
      </c>
      <c r="X22" s="873"/>
    </row>
    <row r="23" ht="60" customHeight="1" spans="2:24">
      <c r="B23" s="825"/>
      <c r="C23" s="825"/>
      <c r="D23" s="589" t="s">
        <v>145</v>
      </c>
      <c r="E23" s="818" t="s">
        <v>146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147</v>
      </c>
      <c r="T23" s="867" t="s">
        <v>148</v>
      </c>
      <c r="U23" s="867" t="s">
        <v>149</v>
      </c>
      <c r="V23" s="867" t="s">
        <v>150</v>
      </c>
      <c r="W23" s="867" t="s">
        <v>151</v>
      </c>
      <c r="X23" s="877"/>
    </row>
    <row r="24" ht="30" customHeight="1" spans="2:24">
      <c r="B24" s="576" t="s">
        <v>152</v>
      </c>
      <c r="C24" s="576"/>
      <c r="D24" s="589" t="s">
        <v>153</v>
      </c>
      <c r="E24" s="818" t="s">
        <v>154</v>
      </c>
      <c r="F24" s="828">
        <f>'在庫（雨衣）'!BN24</f>
        <v>0</v>
      </c>
      <c r="G24" s="820">
        <f>'在庫（雨衣）'!BO24</f>
        <v>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0</v>
      </c>
      <c r="S24" s="871" t="s">
        <v>155</v>
      </c>
      <c r="T24" s="872" t="s">
        <v>156</v>
      </c>
      <c r="U24" s="872" t="s">
        <v>157</v>
      </c>
      <c r="V24" s="872" t="s">
        <v>158</v>
      </c>
      <c r="W24" s="872" t="s">
        <v>159</v>
      </c>
      <c r="X24" s="879" t="s">
        <v>160</v>
      </c>
    </row>
    <row r="25" ht="30" customHeight="1" spans="2:24">
      <c r="B25" s="821"/>
      <c r="C25" s="821"/>
      <c r="D25" s="589" t="s">
        <v>24</v>
      </c>
      <c r="E25" s="818" t="s">
        <v>25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161</v>
      </c>
      <c r="T25" s="875" t="s">
        <v>162</v>
      </c>
      <c r="U25" s="875" t="s">
        <v>163</v>
      </c>
      <c r="V25" s="875" t="s">
        <v>164</v>
      </c>
      <c r="W25" s="875" t="s">
        <v>165</v>
      </c>
      <c r="X25" s="892" t="s">
        <v>166</v>
      </c>
    </row>
    <row r="26" ht="30" customHeight="1" spans="2:24">
      <c r="B26" s="821"/>
      <c r="C26" s="821"/>
      <c r="D26" s="589" t="s">
        <v>31</v>
      </c>
      <c r="E26" s="818" t="s">
        <v>32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167</v>
      </c>
      <c r="T26" s="875" t="s">
        <v>168</v>
      </c>
      <c r="U26" s="875" t="s">
        <v>169</v>
      </c>
      <c r="V26" s="875" t="s">
        <v>170</v>
      </c>
      <c r="W26" s="875" t="s">
        <v>171</v>
      </c>
      <c r="X26" s="892" t="s">
        <v>172</v>
      </c>
    </row>
    <row r="27" ht="30" customHeight="1" spans="2:24">
      <c r="B27" s="825"/>
      <c r="C27" s="825"/>
      <c r="D27" s="589" t="s">
        <v>130</v>
      </c>
      <c r="E27" s="818" t="s">
        <v>131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173</v>
      </c>
      <c r="T27" s="867" t="s">
        <v>174</v>
      </c>
      <c r="U27" s="867" t="s">
        <v>175</v>
      </c>
      <c r="V27" s="867" t="s">
        <v>176</v>
      </c>
      <c r="W27" s="867" t="s">
        <v>177</v>
      </c>
      <c r="X27" s="881" t="s">
        <v>178</v>
      </c>
    </row>
    <row r="28" ht="140.1" customHeight="1" spans="2:24">
      <c r="B28" s="815" t="s">
        <v>179</v>
      </c>
      <c r="C28" s="815"/>
      <c r="D28" s="589" t="s">
        <v>180</v>
      </c>
      <c r="E28" s="818" t="s">
        <v>180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181</v>
      </c>
      <c r="T28" s="896" t="s">
        <v>182</v>
      </c>
      <c r="U28" s="896" t="s">
        <v>183</v>
      </c>
      <c r="V28" s="896" t="s">
        <v>184</v>
      </c>
      <c r="W28" s="897"/>
      <c r="X28" s="898"/>
    </row>
    <row r="29" ht="60" customHeight="1" spans="2:24">
      <c r="B29" s="576" t="s">
        <v>185</v>
      </c>
      <c r="C29" s="576"/>
      <c r="D29" s="589" t="s">
        <v>24</v>
      </c>
      <c r="E29" s="818" t="s">
        <v>25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175</v>
      </c>
      <c r="S29" s="871" t="s">
        <v>186</v>
      </c>
      <c r="T29" s="872" t="s">
        <v>187</v>
      </c>
      <c r="U29" s="872" t="s">
        <v>188</v>
      </c>
      <c r="V29" s="872" t="s">
        <v>189</v>
      </c>
      <c r="W29" s="872" t="s">
        <v>190</v>
      </c>
      <c r="X29" s="873"/>
    </row>
    <row r="30" ht="60" customHeight="1" spans="2:24">
      <c r="B30" s="825"/>
      <c r="C30" s="825"/>
      <c r="D30" s="589" t="s">
        <v>31</v>
      </c>
      <c r="E30" s="818" t="s">
        <v>32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5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191</v>
      </c>
      <c r="T30" s="867" t="s">
        <v>192</v>
      </c>
      <c r="U30" s="867" t="s">
        <v>193</v>
      </c>
      <c r="V30" s="867" t="s">
        <v>194</v>
      </c>
      <c r="W30" s="867" t="s">
        <v>195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175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7" activePane="bottomRight" state="frozen"/>
      <selection/>
      <selection pane="topRight"/>
      <selection pane="bottomLeft"/>
      <selection pane="bottomRight" activeCell="R14" sqref="R14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10</v>
      </c>
      <c r="BY2" s="575"/>
      <c r="BZ2" s="575"/>
      <c r="CA2" s="575"/>
      <c r="CB2" s="575"/>
      <c r="CC2" s="575"/>
      <c r="CD2" s="686"/>
      <c r="CE2" s="524" t="s">
        <v>11</v>
      </c>
      <c r="CF2" s="575"/>
      <c r="CG2" s="575"/>
      <c r="CH2" s="575"/>
      <c r="CI2" s="575"/>
      <c r="CJ2" s="575"/>
      <c r="CK2" s="686"/>
      <c r="CL2" s="532" t="s">
        <v>12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13</v>
      </c>
      <c r="C3" s="643" t="s">
        <v>14</v>
      </c>
      <c r="D3" s="643" t="s">
        <v>15</v>
      </c>
      <c r="E3" s="644" t="s">
        <v>16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201</v>
      </c>
      <c r="C4" s="579"/>
      <c r="D4" s="646" t="s">
        <v>202</v>
      </c>
      <c r="E4" s="647" t="s">
        <v>203</v>
      </c>
      <c r="F4" s="648" t="s">
        <v>204</v>
      </c>
      <c r="G4" s="648" t="s">
        <v>205</v>
      </c>
      <c r="H4" s="648" t="s">
        <v>206</v>
      </c>
      <c r="I4" s="648" t="s">
        <v>207</v>
      </c>
      <c r="J4" s="648" t="s">
        <v>208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0.12</v>
      </c>
      <c r="BM4" s="739"/>
      <c r="BN4" s="739"/>
      <c r="BO4" s="760"/>
      <c r="BP4" s="737"/>
      <c r="BQ4" s="765">
        <f t="shared" ref="BQ4:BU11" si="0">IF($A$1="补货",M4+T4+AA4,M4)</f>
        <v>5</v>
      </c>
      <c r="BR4" s="766">
        <f t="shared" si="0"/>
        <v>3</v>
      </c>
      <c r="BS4" s="766">
        <f t="shared" si="0"/>
        <v>3</v>
      </c>
      <c r="BT4" s="766">
        <f t="shared" si="0"/>
        <v>4</v>
      </c>
      <c r="BU4" s="766">
        <f t="shared" si="0"/>
        <v>2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5</v>
      </c>
      <c r="CF4" s="781">
        <f t="shared" si="3"/>
        <v>3</v>
      </c>
      <c r="CG4" s="781">
        <f t="shared" si="3"/>
        <v>3</v>
      </c>
      <c r="CH4" s="781">
        <f t="shared" si="3"/>
        <v>4</v>
      </c>
      <c r="CI4" s="781">
        <f t="shared" si="3"/>
        <v>2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175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209</v>
      </c>
      <c r="E5" s="650" t="s">
        <v>210</v>
      </c>
      <c r="F5" s="651" t="s">
        <v>211</v>
      </c>
      <c r="G5" s="651" t="s">
        <v>212</v>
      </c>
      <c r="H5" s="651" t="s">
        <v>213</v>
      </c>
      <c r="I5" s="651" t="s">
        <v>214</v>
      </c>
      <c r="J5" s="651" t="s">
        <v>215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3</v>
      </c>
      <c r="BR5" s="768">
        <f t="shared" si="0"/>
        <v>3</v>
      </c>
      <c r="BS5" s="768">
        <f t="shared" si="0"/>
        <v>3</v>
      </c>
      <c r="BT5" s="768">
        <f t="shared" si="0"/>
        <v>2</v>
      </c>
      <c r="BU5" s="768">
        <f t="shared" si="0"/>
        <v>2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3</v>
      </c>
      <c r="CF5" s="783">
        <f t="shared" si="3"/>
        <v>3</v>
      </c>
      <c r="CG5" s="783">
        <f t="shared" si="3"/>
        <v>3</v>
      </c>
      <c r="CH5" s="783">
        <f t="shared" si="3"/>
        <v>2</v>
      </c>
      <c r="CI5" s="783">
        <f t="shared" si="3"/>
        <v>2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216</v>
      </c>
      <c r="E6" s="652" t="s">
        <v>217</v>
      </c>
      <c r="F6" s="651" t="s">
        <v>218</v>
      </c>
      <c r="G6" s="651" t="s">
        <v>219</v>
      </c>
      <c r="H6" s="651" t="s">
        <v>220</v>
      </c>
      <c r="I6" s="651" t="s">
        <v>221</v>
      </c>
      <c r="J6" s="651" t="s">
        <v>222</v>
      </c>
      <c r="K6" s="651"/>
      <c r="L6" s="672"/>
      <c r="M6" s="673">
        <v>2</v>
      </c>
      <c r="N6" s="674">
        <v>3</v>
      </c>
      <c r="O6" s="674">
        <v>1</v>
      </c>
      <c r="P6" s="674">
        <v>2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/>
      <c r="AK6" s="722">
        <v>1</v>
      </c>
      <c r="AL6" s="722"/>
      <c r="AM6" s="723"/>
      <c r="AN6" s="694"/>
      <c r="AO6" s="721"/>
      <c r="AP6" s="722"/>
      <c r="AQ6" s="722">
        <v>1</v>
      </c>
      <c r="AR6" s="722">
        <v>1</v>
      </c>
      <c r="AS6" s="722"/>
      <c r="AT6" s="723"/>
      <c r="AU6" s="694"/>
      <c r="AV6" s="538"/>
      <c r="AW6" s="740"/>
      <c r="AX6" s="740">
        <v>1</v>
      </c>
      <c r="AY6" s="740">
        <v>1</v>
      </c>
      <c r="AZ6" s="740"/>
      <c r="BA6" s="741"/>
      <c r="BB6" s="742"/>
      <c r="BC6" s="743"/>
      <c r="BD6" s="744"/>
      <c r="BE6" s="744">
        <v>2</v>
      </c>
      <c r="BF6" s="744">
        <v>1</v>
      </c>
      <c r="BG6" s="744"/>
      <c r="BH6" s="761"/>
      <c r="BI6" s="742"/>
      <c r="BJ6" s="743"/>
      <c r="BK6" s="744"/>
      <c r="BL6" s="744">
        <v>0.14</v>
      </c>
      <c r="BM6" s="744">
        <v>0.27</v>
      </c>
      <c r="BN6" s="744"/>
      <c r="BO6" s="761"/>
      <c r="BP6" s="742"/>
      <c r="BQ6" s="767">
        <f t="shared" si="0"/>
        <v>2</v>
      </c>
      <c r="BR6" s="768">
        <f t="shared" si="0"/>
        <v>3</v>
      </c>
      <c r="BS6" s="768">
        <f t="shared" si="0"/>
        <v>1</v>
      </c>
      <c r="BT6" s="768">
        <f t="shared" si="0"/>
        <v>2</v>
      </c>
      <c r="BU6" s="768">
        <f t="shared" si="0"/>
        <v>3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2</v>
      </c>
      <c r="CF6" s="783">
        <f t="shared" si="3"/>
        <v>3</v>
      </c>
      <c r="CG6" s="783">
        <f t="shared" si="3"/>
        <v>1</v>
      </c>
      <c r="CH6" s="783">
        <f t="shared" si="3"/>
        <v>2</v>
      </c>
      <c r="CI6" s="783">
        <f t="shared" si="3"/>
        <v>3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50</v>
      </c>
      <c r="CO6" s="800">
        <f t="shared" si="6"/>
        <v>51.8518518518518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223</v>
      </c>
      <c r="E7" s="654" t="s">
        <v>223</v>
      </c>
      <c r="F7" s="655" t="s">
        <v>224</v>
      </c>
      <c r="G7" s="655" t="s">
        <v>225</v>
      </c>
      <c r="H7" s="655" t="s">
        <v>226</v>
      </c>
      <c r="I7" s="655" t="s">
        <v>227</v>
      </c>
      <c r="J7" s="655" t="s">
        <v>228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2</v>
      </c>
      <c r="BS7" s="770">
        <f t="shared" si="0"/>
        <v>5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2</v>
      </c>
      <c r="CG7" s="785">
        <f t="shared" si="3"/>
        <v>5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656"/>
      <c r="D8" s="657" t="s">
        <v>230</v>
      </c>
      <c r="E8" s="658" t="s">
        <v>231</v>
      </c>
      <c r="F8" s="659" t="s">
        <v>232</v>
      </c>
      <c r="G8" s="659" t="s">
        <v>233</v>
      </c>
      <c r="H8" s="659" t="s">
        <v>234</v>
      </c>
      <c r="I8" s="659" t="s">
        <v>235</v>
      </c>
      <c r="J8" s="659" t="s">
        <v>236</v>
      </c>
      <c r="K8" s="659"/>
      <c r="L8" s="678"/>
      <c r="M8" s="679">
        <v>3</v>
      </c>
      <c r="N8" s="680">
        <v>4</v>
      </c>
      <c r="O8" s="680"/>
      <c r="P8" s="680">
        <v>3</v>
      </c>
      <c r="Q8" s="680"/>
      <c r="R8" s="697"/>
      <c r="S8" s="698"/>
      <c r="T8" s="551">
        <v>5</v>
      </c>
      <c r="U8" s="699"/>
      <c r="V8" s="699"/>
      <c r="W8" s="699">
        <v>1</v>
      </c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/>
      <c r="AJ8" s="728"/>
      <c r="AK8" s="728"/>
      <c r="AL8" s="728">
        <v>1</v>
      </c>
      <c r="AM8" s="729"/>
      <c r="AN8" s="698"/>
      <c r="AO8" s="727"/>
      <c r="AP8" s="728"/>
      <c r="AQ8" s="728"/>
      <c r="AR8" s="728"/>
      <c r="AS8" s="728">
        <v>2</v>
      </c>
      <c r="AT8" s="729"/>
      <c r="AU8" s="698"/>
      <c r="AV8" s="546"/>
      <c r="AW8" s="750"/>
      <c r="AX8" s="750"/>
      <c r="AY8" s="750"/>
      <c r="AZ8" s="750">
        <v>2</v>
      </c>
      <c r="BA8" s="751"/>
      <c r="BB8" s="752"/>
      <c r="BC8" s="753"/>
      <c r="BD8" s="754"/>
      <c r="BE8" s="754"/>
      <c r="BF8" s="754"/>
      <c r="BG8" s="754">
        <v>3</v>
      </c>
      <c r="BH8" s="763"/>
      <c r="BI8" s="752"/>
      <c r="BJ8" s="753"/>
      <c r="BK8" s="754"/>
      <c r="BL8" s="754"/>
      <c r="BM8" s="754"/>
      <c r="BN8" s="754">
        <v>0.41</v>
      </c>
      <c r="BO8" s="763"/>
      <c r="BP8" s="752"/>
      <c r="BQ8" s="771">
        <f t="shared" si="0"/>
        <v>3</v>
      </c>
      <c r="BR8" s="772">
        <f t="shared" si="0"/>
        <v>4</v>
      </c>
      <c r="BS8" s="772">
        <f t="shared" si="0"/>
        <v>0</v>
      </c>
      <c r="BT8" s="772">
        <f t="shared" si="0"/>
        <v>3</v>
      </c>
      <c r="BU8" s="772">
        <f t="shared" si="0"/>
        <v>0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3</v>
      </c>
      <c r="CF8" s="788">
        <f t="shared" si="3"/>
        <v>4</v>
      </c>
      <c r="CG8" s="788">
        <f t="shared" si="3"/>
        <v>0</v>
      </c>
      <c r="CH8" s="788">
        <f t="shared" si="3"/>
        <v>3</v>
      </c>
      <c r="CI8" s="788">
        <f t="shared" si="3"/>
        <v>0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 t="str">
        <f t="shared" si="6"/>
        <v>-</v>
      </c>
      <c r="CN8" s="808" t="str">
        <f t="shared" si="6"/>
        <v>-</v>
      </c>
      <c r="CO8" s="808" t="str">
        <f t="shared" si="6"/>
        <v>-</v>
      </c>
      <c r="CP8" s="808">
        <f t="shared" si="6"/>
        <v>0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237</v>
      </c>
      <c r="E9" s="650" t="s">
        <v>238</v>
      </c>
      <c r="F9" s="651" t="s">
        <v>239</v>
      </c>
      <c r="G9" s="651" t="s">
        <v>240</v>
      </c>
      <c r="H9" s="651" t="s">
        <v>241</v>
      </c>
      <c r="I9" s="651" t="s">
        <v>242</v>
      </c>
      <c r="J9" s="651" t="s">
        <v>243</v>
      </c>
      <c r="K9" s="651"/>
      <c r="L9" s="672"/>
      <c r="M9" s="673">
        <v>6</v>
      </c>
      <c r="N9" s="674">
        <v>7</v>
      </c>
      <c r="O9" s="674">
        <v>5</v>
      </c>
      <c r="P9" s="674">
        <v>3</v>
      </c>
      <c r="Q9" s="674">
        <v>4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>
        <v>1</v>
      </c>
      <c r="AM9" s="723"/>
      <c r="AN9" s="694"/>
      <c r="AO9" s="721"/>
      <c r="AP9" s="722"/>
      <c r="AQ9" s="722"/>
      <c r="AR9" s="722"/>
      <c r="AS9" s="722">
        <v>1</v>
      </c>
      <c r="AT9" s="723"/>
      <c r="AU9" s="694"/>
      <c r="AV9" s="538"/>
      <c r="AW9" s="740"/>
      <c r="AX9" s="740"/>
      <c r="AY9" s="740"/>
      <c r="AZ9" s="740">
        <v>2</v>
      </c>
      <c r="BA9" s="741"/>
      <c r="BB9" s="742"/>
      <c r="BC9" s="743"/>
      <c r="BD9" s="744"/>
      <c r="BE9" s="744"/>
      <c r="BF9" s="744">
        <v>2</v>
      </c>
      <c r="BG9" s="744">
        <v>3</v>
      </c>
      <c r="BH9" s="761"/>
      <c r="BI9" s="742"/>
      <c r="BJ9" s="743"/>
      <c r="BK9" s="744"/>
      <c r="BL9" s="744"/>
      <c r="BM9" s="744">
        <v>0.03</v>
      </c>
      <c r="BN9" s="744">
        <v>0.34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5</v>
      </c>
      <c r="BT9" s="768">
        <f t="shared" si="0"/>
        <v>3</v>
      </c>
      <c r="BU9" s="768">
        <f t="shared" si="0"/>
        <v>4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5</v>
      </c>
      <c r="CH9" s="783">
        <f t="shared" si="3"/>
        <v>3</v>
      </c>
      <c r="CI9" s="783">
        <f t="shared" si="3"/>
        <v>4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 t="str">
        <f t="shared" si="6"/>
        <v>-</v>
      </c>
      <c r="CN9" s="800" t="str">
        <f t="shared" si="6"/>
        <v>-</v>
      </c>
      <c r="CO9" s="800">
        <f t="shared" si="6"/>
        <v>700</v>
      </c>
      <c r="CP9" s="800">
        <f t="shared" si="6"/>
        <v>82.3529411764706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244</v>
      </c>
      <c r="E10" s="650" t="s">
        <v>245</v>
      </c>
      <c r="F10" s="651" t="s">
        <v>246</v>
      </c>
      <c r="G10" s="651" t="s">
        <v>247</v>
      </c>
      <c r="H10" s="651" t="s">
        <v>248</v>
      </c>
      <c r="I10" s="651" t="s">
        <v>249</v>
      </c>
      <c r="J10" s="651" t="s">
        <v>250</v>
      </c>
      <c r="K10" s="651"/>
      <c r="L10" s="672"/>
      <c r="M10" s="673">
        <v>4</v>
      </c>
      <c r="N10" s="674">
        <v>7</v>
      </c>
      <c r="O10" s="674">
        <v>2</v>
      </c>
      <c r="P10" s="674"/>
      <c r="Q10" s="674">
        <v>1</v>
      </c>
      <c r="R10" s="693"/>
      <c r="S10" s="694"/>
      <c r="T10" s="537">
        <v>5</v>
      </c>
      <c r="U10" s="510"/>
      <c r="V10" s="510">
        <v>5</v>
      </c>
      <c r="W10" s="510"/>
      <c r="X10" s="510">
        <v>3</v>
      </c>
      <c r="Y10" s="707"/>
      <c r="Z10" s="708"/>
      <c r="AA10" s="537"/>
      <c r="AB10" s="510"/>
      <c r="AC10" s="510"/>
      <c r="AD10" s="510"/>
      <c r="AE10" s="510"/>
      <c r="AF10" s="707"/>
      <c r="AG10" s="708"/>
      <c r="AH10" s="721">
        <v>1</v>
      </c>
      <c r="AI10" s="722"/>
      <c r="AJ10" s="722"/>
      <c r="AK10" s="722"/>
      <c r="AL10" s="722">
        <v>1</v>
      </c>
      <c r="AM10" s="723"/>
      <c r="AN10" s="694"/>
      <c r="AO10" s="721">
        <v>1</v>
      </c>
      <c r="AP10" s="722"/>
      <c r="AQ10" s="722">
        <v>2</v>
      </c>
      <c r="AR10" s="722"/>
      <c r="AS10" s="722">
        <v>3</v>
      </c>
      <c r="AT10" s="723"/>
      <c r="AU10" s="694"/>
      <c r="AV10" s="538">
        <v>1</v>
      </c>
      <c r="AW10" s="740"/>
      <c r="AX10" s="740">
        <v>2</v>
      </c>
      <c r="AY10" s="740"/>
      <c r="AZ10" s="740">
        <v>5</v>
      </c>
      <c r="BA10" s="741"/>
      <c r="BB10" s="742"/>
      <c r="BC10" s="743">
        <v>2</v>
      </c>
      <c r="BD10" s="744">
        <v>1</v>
      </c>
      <c r="BE10" s="744">
        <v>4</v>
      </c>
      <c r="BF10" s="744">
        <v>1</v>
      </c>
      <c r="BG10" s="744">
        <v>5</v>
      </c>
      <c r="BH10" s="761"/>
      <c r="BI10" s="742"/>
      <c r="BJ10" s="743">
        <v>0.29</v>
      </c>
      <c r="BK10" s="744">
        <v>0.02</v>
      </c>
      <c r="BL10" s="744">
        <v>0.27</v>
      </c>
      <c r="BM10" s="744">
        <v>0.02</v>
      </c>
      <c r="BN10" s="744">
        <v>0.61</v>
      </c>
      <c r="BO10" s="761"/>
      <c r="BP10" s="742"/>
      <c r="BQ10" s="767">
        <f t="shared" si="0"/>
        <v>4</v>
      </c>
      <c r="BR10" s="768">
        <f t="shared" si="0"/>
        <v>7</v>
      </c>
      <c r="BS10" s="768">
        <f t="shared" si="0"/>
        <v>2</v>
      </c>
      <c r="BT10" s="768">
        <f t="shared" si="0"/>
        <v>0</v>
      </c>
      <c r="BU10" s="768">
        <f t="shared" si="0"/>
        <v>1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>
        <v>3</v>
      </c>
      <c r="CC10" s="707"/>
      <c r="CD10" s="708"/>
      <c r="CE10" s="782">
        <f t="shared" si="3"/>
        <v>4</v>
      </c>
      <c r="CF10" s="783">
        <f t="shared" si="3"/>
        <v>7</v>
      </c>
      <c r="CG10" s="783">
        <f t="shared" si="3"/>
        <v>2</v>
      </c>
      <c r="CH10" s="783">
        <f t="shared" si="3"/>
        <v>0</v>
      </c>
      <c r="CI10" s="783">
        <f t="shared" si="3"/>
        <v>4</v>
      </c>
      <c r="CJ10" s="783">
        <f t="shared" si="4"/>
        <v>0</v>
      </c>
      <c r="CK10" s="783">
        <f t="shared" si="5"/>
        <v>0</v>
      </c>
      <c r="CL10" s="799">
        <f t="shared" si="6"/>
        <v>96.551724137931</v>
      </c>
      <c r="CM10" s="800">
        <f t="shared" si="6"/>
        <v>2450</v>
      </c>
      <c r="CN10" s="800">
        <f t="shared" si="6"/>
        <v>51.8518518518518</v>
      </c>
      <c r="CO10" s="800">
        <f t="shared" si="6"/>
        <v>0</v>
      </c>
      <c r="CP10" s="800">
        <f t="shared" si="6"/>
        <v>45.9016393442623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251</v>
      </c>
      <c r="E11" s="660" t="s">
        <v>252</v>
      </c>
      <c r="F11" s="661" t="s">
        <v>253</v>
      </c>
      <c r="G11" s="661" t="s">
        <v>254</v>
      </c>
      <c r="H11" s="661" t="s">
        <v>255</v>
      </c>
      <c r="I11" s="661" t="s">
        <v>256</v>
      </c>
      <c r="J11" s="661" t="s">
        <v>257</v>
      </c>
      <c r="K11" s="661"/>
      <c r="L11" s="681"/>
      <c r="M11" s="682">
        <v>7</v>
      </c>
      <c r="N11" s="683">
        <v>5</v>
      </c>
      <c r="O11" s="683">
        <v>4</v>
      </c>
      <c r="P11" s="683"/>
      <c r="Q11" s="683">
        <v>2</v>
      </c>
      <c r="R11" s="700"/>
      <c r="S11" s="701"/>
      <c r="T11" s="540"/>
      <c r="U11" s="513"/>
      <c r="V11" s="513"/>
      <c r="W11" s="513">
        <v>5</v>
      </c>
      <c r="X11" s="513">
        <v>11</v>
      </c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/>
      <c r="AJ11" s="731">
        <v>1</v>
      </c>
      <c r="AK11" s="731">
        <v>2</v>
      </c>
      <c r="AL11" s="731">
        <v>1</v>
      </c>
      <c r="AM11" s="732"/>
      <c r="AN11" s="701"/>
      <c r="AO11" s="730"/>
      <c r="AP11" s="731"/>
      <c r="AQ11" s="731">
        <v>1</v>
      </c>
      <c r="AR11" s="731">
        <v>3</v>
      </c>
      <c r="AS11" s="731">
        <v>2</v>
      </c>
      <c r="AT11" s="732"/>
      <c r="AU11" s="701"/>
      <c r="AV11" s="541">
        <v>1</v>
      </c>
      <c r="AW11" s="755"/>
      <c r="AX11" s="755">
        <v>1</v>
      </c>
      <c r="AY11" s="755">
        <v>4</v>
      </c>
      <c r="AZ11" s="755">
        <v>5</v>
      </c>
      <c r="BA11" s="756"/>
      <c r="BB11" s="757"/>
      <c r="BC11" s="758">
        <v>1</v>
      </c>
      <c r="BD11" s="759"/>
      <c r="BE11" s="759">
        <v>1</v>
      </c>
      <c r="BF11" s="759">
        <v>8</v>
      </c>
      <c r="BG11" s="759">
        <v>6</v>
      </c>
      <c r="BH11" s="764"/>
      <c r="BI11" s="757"/>
      <c r="BJ11" s="758">
        <v>0.05</v>
      </c>
      <c r="BK11" s="759"/>
      <c r="BL11" s="759">
        <v>0.27</v>
      </c>
      <c r="BM11" s="759">
        <v>1.12</v>
      </c>
      <c r="BN11" s="759">
        <v>0.56</v>
      </c>
      <c r="BO11" s="764"/>
      <c r="BP11" s="757"/>
      <c r="BQ11" s="773">
        <f t="shared" si="0"/>
        <v>7</v>
      </c>
      <c r="BR11" s="774">
        <f t="shared" si="0"/>
        <v>5</v>
      </c>
      <c r="BS11" s="774">
        <f t="shared" si="0"/>
        <v>4</v>
      </c>
      <c r="BT11" s="774">
        <f t="shared" si="0"/>
        <v>0</v>
      </c>
      <c r="BU11" s="774">
        <f t="shared" si="0"/>
        <v>2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>
        <v>5</v>
      </c>
      <c r="CB11" s="778">
        <v>2</v>
      </c>
      <c r="CC11" s="789"/>
      <c r="CD11" s="790"/>
      <c r="CE11" s="791">
        <f t="shared" si="3"/>
        <v>7</v>
      </c>
      <c r="CF11" s="792">
        <f t="shared" si="3"/>
        <v>5</v>
      </c>
      <c r="CG11" s="792">
        <f t="shared" si="3"/>
        <v>4</v>
      </c>
      <c r="CH11" s="792">
        <f t="shared" si="3"/>
        <v>5</v>
      </c>
      <c r="CI11" s="792">
        <f t="shared" si="3"/>
        <v>4</v>
      </c>
      <c r="CJ11" s="792">
        <f t="shared" si="4"/>
        <v>0</v>
      </c>
      <c r="CK11" s="792">
        <f t="shared" si="5"/>
        <v>0</v>
      </c>
      <c r="CL11" s="811">
        <f t="shared" si="6"/>
        <v>980</v>
      </c>
      <c r="CM11" s="812" t="str">
        <f t="shared" si="6"/>
        <v>-</v>
      </c>
      <c r="CN11" s="812">
        <f t="shared" si="6"/>
        <v>103.703703703704</v>
      </c>
      <c r="CO11" s="812">
        <f t="shared" si="6"/>
        <v>31.25</v>
      </c>
      <c r="CP11" s="812">
        <f t="shared" si="6"/>
        <v>50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258</v>
      </c>
      <c r="E12" s="660" t="s">
        <v>259</v>
      </c>
      <c r="F12" s="662"/>
      <c r="G12" s="662" t="s">
        <v>260</v>
      </c>
      <c r="H12" s="662" t="s">
        <v>261</v>
      </c>
      <c r="I12" s="662" t="s">
        <v>262</v>
      </c>
      <c r="J12" s="662" t="s">
        <v>263</v>
      </c>
      <c r="K12" s="662" t="s">
        <v>264</v>
      </c>
      <c r="L12" s="684" t="s">
        <v>265</v>
      </c>
      <c r="M12" s="673"/>
      <c r="N12" s="674">
        <v>2</v>
      </c>
      <c r="O12" s="674">
        <v>2</v>
      </c>
      <c r="P12" s="674">
        <v>2</v>
      </c>
      <c r="Q12" s="674">
        <v>2</v>
      </c>
      <c r="R12" s="693">
        <v>1</v>
      </c>
      <c r="S12" s="694">
        <v>2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07">
        <v>7</v>
      </c>
      <c r="Z12" s="708">
        <v>4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/>
      <c r="AK12" s="722">
        <v>1</v>
      </c>
      <c r="AL12" s="722"/>
      <c r="AM12" s="723">
        <v>1</v>
      </c>
      <c r="AN12" s="694">
        <v>1</v>
      </c>
      <c r="AO12" s="721"/>
      <c r="AP12" s="722">
        <v>1</v>
      </c>
      <c r="AQ12" s="722">
        <v>1</v>
      </c>
      <c r="AR12" s="722">
        <v>4</v>
      </c>
      <c r="AS12" s="722">
        <v>1</v>
      </c>
      <c r="AT12" s="723">
        <v>2</v>
      </c>
      <c r="AU12" s="694">
        <v>3</v>
      </c>
      <c r="AV12" s="538"/>
      <c r="AW12" s="740">
        <v>1</v>
      </c>
      <c r="AX12" s="740">
        <v>1</v>
      </c>
      <c r="AY12" s="740">
        <v>4</v>
      </c>
      <c r="AZ12" s="740">
        <v>1</v>
      </c>
      <c r="BA12" s="741">
        <v>2</v>
      </c>
      <c r="BB12" s="742">
        <v>4</v>
      </c>
      <c r="BC12" s="743"/>
      <c r="BD12" s="744">
        <v>1</v>
      </c>
      <c r="BE12" s="744">
        <v>1</v>
      </c>
      <c r="BF12" s="744">
        <v>4</v>
      </c>
      <c r="BG12" s="744">
        <v>1</v>
      </c>
      <c r="BH12" s="761">
        <v>2</v>
      </c>
      <c r="BI12" s="742">
        <v>4</v>
      </c>
      <c r="BJ12" s="743"/>
      <c r="BK12" s="744">
        <v>0.12</v>
      </c>
      <c r="BL12" s="744">
        <v>0.12</v>
      </c>
      <c r="BM12" s="744">
        <v>0.63</v>
      </c>
      <c r="BN12" s="744">
        <v>0.12</v>
      </c>
      <c r="BO12" s="761">
        <v>0.74</v>
      </c>
      <c r="BP12" s="742">
        <v>0.56</v>
      </c>
      <c r="BQ12" s="767">
        <f t="shared" ref="BQ12:BU18" si="9">IF($A$1="补货",M12+T12+AA12,M12)</f>
        <v>0</v>
      </c>
      <c r="BR12" s="768">
        <f t="shared" si="9"/>
        <v>2</v>
      </c>
      <c r="BS12" s="768">
        <f t="shared" si="9"/>
        <v>2</v>
      </c>
      <c r="BT12" s="768">
        <f t="shared" si="9"/>
        <v>2</v>
      </c>
      <c r="BU12" s="768">
        <f t="shared" si="9"/>
        <v>2</v>
      </c>
      <c r="BV12" s="768">
        <f t="shared" si="1"/>
        <v>1</v>
      </c>
      <c r="BW12" s="768">
        <f t="shared" si="2"/>
        <v>2</v>
      </c>
      <c r="BX12" s="537"/>
      <c r="BY12" s="510"/>
      <c r="BZ12" s="510"/>
      <c r="CA12" s="510"/>
      <c r="CB12" s="510"/>
      <c r="CC12" s="707">
        <v>3</v>
      </c>
      <c r="CD12" s="708"/>
      <c r="CE12" s="782">
        <f t="shared" ref="CE12:CE18" si="10">BQ12+BX12</f>
        <v>0</v>
      </c>
      <c r="CF12" s="783">
        <f t="shared" ref="CF12:CF18" si="11">BR12+BY12</f>
        <v>2</v>
      </c>
      <c r="CG12" s="783">
        <f t="shared" ref="CG12:CG18" si="12">BS12+BZ12</f>
        <v>2</v>
      </c>
      <c r="CH12" s="783">
        <f t="shared" ref="CH12:CH18" si="13">BT12+CA12</f>
        <v>2</v>
      </c>
      <c r="CI12" s="783">
        <f t="shared" ref="CI12:CI18" si="14">BU12+CB12</f>
        <v>2</v>
      </c>
      <c r="CJ12" s="783">
        <f t="shared" si="4"/>
        <v>4</v>
      </c>
      <c r="CK12" s="783">
        <f t="shared" si="5"/>
        <v>2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116.666666666667</v>
      </c>
      <c r="CN12" s="800">
        <f t="shared" ref="CN12:CN18" si="17">IF(BL12&lt;&gt;0,CG12/BL12*7,"-")</f>
        <v>116.666666666667</v>
      </c>
      <c r="CO12" s="800">
        <f t="shared" ref="CO12:CO18" si="18">IF(BM12&lt;&gt;0,CH12/BM12*7,"-")</f>
        <v>22.2222222222222</v>
      </c>
      <c r="CP12" s="800">
        <f t="shared" ref="CP12:CP18" si="19">IF(BN12&lt;&gt;0,CI12/BN12*7,"-")</f>
        <v>116.666666666667</v>
      </c>
      <c r="CQ12" s="801">
        <f t="shared" si="7"/>
        <v>37.8378378378378</v>
      </c>
      <c r="CR12" s="802">
        <f t="shared" ref="CR12:CR18" si="20">IF(BP12&lt;&gt;0,CK12/BP12*7,"-")</f>
        <v>25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266</v>
      </c>
      <c r="E13" s="660" t="s">
        <v>267</v>
      </c>
      <c r="F13" s="662"/>
      <c r="G13" s="662" t="s">
        <v>268</v>
      </c>
      <c r="H13" s="662" t="s">
        <v>269</v>
      </c>
      <c r="I13" s="662" t="s">
        <v>270</v>
      </c>
      <c r="J13" s="662" t="s">
        <v>271</v>
      </c>
      <c r="K13" s="662" t="s">
        <v>272</v>
      </c>
      <c r="L13" s="684" t="s">
        <v>273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6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/>
      <c r="AN13" s="694"/>
      <c r="AO13" s="721"/>
      <c r="AP13" s="722"/>
      <c r="AQ13" s="722"/>
      <c r="AR13" s="722"/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0.05</v>
      </c>
      <c r="BM13" s="744">
        <v>0.05</v>
      </c>
      <c r="BN13" s="744"/>
      <c r="BO13" s="761">
        <v>0.12</v>
      </c>
      <c r="BP13" s="742"/>
      <c r="BQ13" s="767">
        <f t="shared" si="9"/>
        <v>0</v>
      </c>
      <c r="BR13" s="768">
        <f t="shared" si="9"/>
        <v>3</v>
      </c>
      <c r="BS13" s="768">
        <f t="shared" si="9"/>
        <v>2</v>
      </c>
      <c r="BT13" s="768">
        <f t="shared" si="9"/>
        <v>2</v>
      </c>
      <c r="BU13" s="768">
        <f t="shared" si="9"/>
        <v>3</v>
      </c>
      <c r="BV13" s="768">
        <f t="shared" si="1"/>
        <v>2</v>
      </c>
      <c r="BW13" s="768">
        <f t="shared" si="2"/>
        <v>3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3</v>
      </c>
      <c r="CG13" s="783">
        <f t="shared" si="12"/>
        <v>2</v>
      </c>
      <c r="CH13" s="783">
        <f t="shared" si="13"/>
        <v>2</v>
      </c>
      <c r="CI13" s="783">
        <f t="shared" si="14"/>
        <v>3</v>
      </c>
      <c r="CJ13" s="783">
        <f t="shared" si="4"/>
        <v>2</v>
      </c>
      <c r="CK13" s="783">
        <f t="shared" si="5"/>
        <v>3</v>
      </c>
      <c r="CL13" s="799" t="str">
        <f t="shared" si="15"/>
        <v>-</v>
      </c>
      <c r="CM13" s="800" t="str">
        <f t="shared" si="16"/>
        <v>-</v>
      </c>
      <c r="CN13" s="800">
        <f t="shared" si="17"/>
        <v>280</v>
      </c>
      <c r="CO13" s="800">
        <f t="shared" si="18"/>
        <v>280</v>
      </c>
      <c r="CP13" s="800" t="str">
        <f t="shared" si="19"/>
        <v>-</v>
      </c>
      <c r="CQ13" s="801">
        <f t="shared" si="7"/>
        <v>116.666666666667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274</v>
      </c>
      <c r="E14" s="660" t="s">
        <v>275</v>
      </c>
      <c r="F14" s="662"/>
      <c r="G14" s="662" t="s">
        <v>276</v>
      </c>
      <c r="H14" s="662" t="s">
        <v>277</v>
      </c>
      <c r="I14" s="662" t="s">
        <v>278</v>
      </c>
      <c r="J14" s="662" t="s">
        <v>279</v>
      </c>
      <c r="K14" s="662" t="s">
        <v>280</v>
      </c>
      <c r="L14" s="684" t="s">
        <v>281</v>
      </c>
      <c r="M14" s="673"/>
      <c r="N14" s="674">
        <v>1</v>
      </c>
      <c r="O14" s="674">
        <v>4</v>
      </c>
      <c r="P14" s="674">
        <v>3</v>
      </c>
      <c r="Q14" s="674">
        <v>3</v>
      </c>
      <c r="R14" s="693">
        <v>1</v>
      </c>
      <c r="S14" s="694">
        <v>2</v>
      </c>
      <c r="T14" s="537"/>
      <c r="U14" s="510">
        <v>7</v>
      </c>
      <c r="V14" s="510">
        <v>3</v>
      </c>
      <c r="W14" s="510">
        <v>7</v>
      </c>
      <c r="X14" s="510">
        <v>6</v>
      </c>
      <c r="Y14" s="707">
        <v>7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>
        <v>2</v>
      </c>
      <c r="AJ14" s="722">
        <v>1</v>
      </c>
      <c r="AK14" s="722"/>
      <c r="AL14" s="722"/>
      <c r="AM14" s="723"/>
      <c r="AN14" s="694">
        <v>1</v>
      </c>
      <c r="AO14" s="721"/>
      <c r="AP14" s="722">
        <v>2</v>
      </c>
      <c r="AQ14" s="722">
        <v>1</v>
      </c>
      <c r="AR14" s="722"/>
      <c r="AS14" s="722">
        <v>1</v>
      </c>
      <c r="AT14" s="723">
        <v>1</v>
      </c>
      <c r="AU14" s="694">
        <v>1</v>
      </c>
      <c r="AV14" s="538"/>
      <c r="AW14" s="740">
        <v>2</v>
      </c>
      <c r="AX14" s="740">
        <v>1</v>
      </c>
      <c r="AY14" s="740"/>
      <c r="AZ14" s="740">
        <v>1</v>
      </c>
      <c r="BA14" s="741">
        <v>1</v>
      </c>
      <c r="BB14" s="742">
        <v>1</v>
      </c>
      <c r="BC14" s="743"/>
      <c r="BD14" s="744">
        <v>2</v>
      </c>
      <c r="BE14" s="744">
        <v>1</v>
      </c>
      <c r="BF14" s="744"/>
      <c r="BG14" s="744">
        <v>1</v>
      </c>
      <c r="BH14" s="761">
        <v>1</v>
      </c>
      <c r="BI14" s="742">
        <v>1</v>
      </c>
      <c r="BJ14" s="743"/>
      <c r="BK14" s="744">
        <v>0.89</v>
      </c>
      <c r="BL14" s="744">
        <v>0.27</v>
      </c>
      <c r="BM14" s="744"/>
      <c r="BN14" s="744">
        <v>0.12</v>
      </c>
      <c r="BO14" s="761">
        <v>0.12</v>
      </c>
      <c r="BP14" s="742">
        <v>0.27</v>
      </c>
      <c r="BQ14" s="767">
        <f t="shared" si="9"/>
        <v>0</v>
      </c>
      <c r="BR14" s="768">
        <f t="shared" si="9"/>
        <v>1</v>
      </c>
      <c r="BS14" s="768">
        <f t="shared" si="9"/>
        <v>4</v>
      </c>
      <c r="BT14" s="768">
        <f t="shared" si="9"/>
        <v>3</v>
      </c>
      <c r="BU14" s="768">
        <f t="shared" si="9"/>
        <v>3</v>
      </c>
      <c r="BV14" s="768">
        <f t="shared" si="1"/>
        <v>1</v>
      </c>
      <c r="BW14" s="768">
        <f t="shared" si="2"/>
        <v>2</v>
      </c>
      <c r="BX14" s="537"/>
      <c r="BY14" s="510">
        <v>3</v>
      </c>
      <c r="BZ14" s="510"/>
      <c r="CA14" s="510"/>
      <c r="CB14" s="510"/>
      <c r="CC14" s="707">
        <v>1</v>
      </c>
      <c r="CD14" s="708"/>
      <c r="CE14" s="782">
        <f t="shared" si="10"/>
        <v>0</v>
      </c>
      <c r="CF14" s="783">
        <f t="shared" si="11"/>
        <v>4</v>
      </c>
      <c r="CG14" s="783">
        <f t="shared" si="12"/>
        <v>4</v>
      </c>
      <c r="CH14" s="783">
        <f t="shared" si="13"/>
        <v>3</v>
      </c>
      <c r="CI14" s="783">
        <f t="shared" si="14"/>
        <v>3</v>
      </c>
      <c r="CJ14" s="783">
        <f t="shared" si="4"/>
        <v>2</v>
      </c>
      <c r="CK14" s="783">
        <f t="shared" si="5"/>
        <v>2</v>
      </c>
      <c r="CL14" s="799" t="str">
        <f t="shared" si="15"/>
        <v>-</v>
      </c>
      <c r="CM14" s="800">
        <f t="shared" si="16"/>
        <v>31.4606741573034</v>
      </c>
      <c r="CN14" s="800">
        <f t="shared" si="17"/>
        <v>103.703703703704</v>
      </c>
      <c r="CO14" s="800" t="str">
        <f t="shared" si="18"/>
        <v>-</v>
      </c>
      <c r="CP14" s="800">
        <f t="shared" si="19"/>
        <v>175</v>
      </c>
      <c r="CQ14" s="801">
        <f t="shared" si="7"/>
        <v>116.666666666667</v>
      </c>
      <c r="CR14" s="802">
        <f t="shared" si="20"/>
        <v>51.8518518518518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282</v>
      </c>
      <c r="E15" s="660" t="s">
        <v>283</v>
      </c>
      <c r="F15" s="662"/>
      <c r="G15" s="662" t="s">
        <v>284</v>
      </c>
      <c r="H15" s="662" t="s">
        <v>285</v>
      </c>
      <c r="I15" s="662" t="s">
        <v>286</v>
      </c>
      <c r="J15" s="662" t="s">
        <v>287</v>
      </c>
      <c r="K15" s="662" t="s">
        <v>288</v>
      </c>
      <c r="L15" s="684" t="s">
        <v>289</v>
      </c>
      <c r="M15" s="673"/>
      <c r="N15" s="674">
        <v>4</v>
      </c>
      <c r="O15" s="674">
        <v>2</v>
      </c>
      <c r="P15" s="674">
        <v>2</v>
      </c>
      <c r="Q15" s="674">
        <v>3</v>
      </c>
      <c r="R15" s="693">
        <v>3</v>
      </c>
      <c r="S15" s="694">
        <v>3</v>
      </c>
      <c r="T15" s="537"/>
      <c r="U15" s="510">
        <v>2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/>
      <c r="AJ15" s="722"/>
      <c r="AK15" s="722"/>
      <c r="AL15" s="722"/>
      <c r="AM15" s="723"/>
      <c r="AN15" s="694"/>
      <c r="AO15" s="721"/>
      <c r="AP15" s="722">
        <v>2</v>
      </c>
      <c r="AQ15" s="722">
        <v>1</v>
      </c>
      <c r="AR15" s="722">
        <v>1</v>
      </c>
      <c r="AS15" s="722"/>
      <c r="AT15" s="723"/>
      <c r="AU15" s="694"/>
      <c r="AV15" s="538"/>
      <c r="AW15" s="740">
        <v>4</v>
      </c>
      <c r="AX15" s="740">
        <v>1</v>
      </c>
      <c r="AY15" s="740">
        <v>1</v>
      </c>
      <c r="AZ15" s="740"/>
      <c r="BA15" s="741"/>
      <c r="BB15" s="742"/>
      <c r="BC15" s="743"/>
      <c r="BD15" s="744">
        <v>4</v>
      </c>
      <c r="BE15" s="744">
        <v>1</v>
      </c>
      <c r="BF15" s="744">
        <v>1</v>
      </c>
      <c r="BG15" s="744"/>
      <c r="BH15" s="761"/>
      <c r="BI15" s="742"/>
      <c r="BJ15" s="743"/>
      <c r="BK15" s="744">
        <v>0.34</v>
      </c>
      <c r="BL15" s="744">
        <v>0.12</v>
      </c>
      <c r="BM15" s="744">
        <v>0.12</v>
      </c>
      <c r="BN15" s="744"/>
      <c r="BO15" s="761"/>
      <c r="BP15" s="742"/>
      <c r="BQ15" s="767">
        <f t="shared" si="9"/>
        <v>0</v>
      </c>
      <c r="BR15" s="768">
        <f t="shared" si="9"/>
        <v>4</v>
      </c>
      <c r="BS15" s="768">
        <f t="shared" si="9"/>
        <v>2</v>
      </c>
      <c r="BT15" s="768">
        <f t="shared" si="9"/>
        <v>2</v>
      </c>
      <c r="BU15" s="768">
        <f t="shared" si="9"/>
        <v>3</v>
      </c>
      <c r="BV15" s="768">
        <f t="shared" si="1"/>
        <v>3</v>
      </c>
      <c r="BW15" s="768">
        <f t="shared" si="2"/>
        <v>3</v>
      </c>
      <c r="BX15" s="537"/>
      <c r="BY15" s="510"/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4</v>
      </c>
      <c r="CG15" s="783">
        <f t="shared" si="12"/>
        <v>2</v>
      </c>
      <c r="CH15" s="783">
        <f t="shared" si="13"/>
        <v>2</v>
      </c>
      <c r="CI15" s="783">
        <f t="shared" si="14"/>
        <v>3</v>
      </c>
      <c r="CJ15" s="783">
        <f t="shared" si="4"/>
        <v>3</v>
      </c>
      <c r="CK15" s="783">
        <f t="shared" si="5"/>
        <v>3</v>
      </c>
      <c r="CL15" s="799" t="str">
        <f t="shared" si="15"/>
        <v>-</v>
      </c>
      <c r="CM15" s="800">
        <f t="shared" si="16"/>
        <v>82.3529411764706</v>
      </c>
      <c r="CN15" s="800">
        <f t="shared" si="17"/>
        <v>116.666666666667</v>
      </c>
      <c r="CO15" s="800">
        <f t="shared" si="18"/>
        <v>116.666666666667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290</v>
      </c>
      <c r="E16" s="660" t="s">
        <v>291</v>
      </c>
      <c r="F16" s="662"/>
      <c r="G16" s="662" t="s">
        <v>292</v>
      </c>
      <c r="H16" s="662" t="s">
        <v>293</v>
      </c>
      <c r="I16" s="662" t="s">
        <v>294</v>
      </c>
      <c r="J16" s="662" t="s">
        <v>295</v>
      </c>
      <c r="K16" s="662" t="s">
        <v>296</v>
      </c>
      <c r="L16" s="684" t="s">
        <v>297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298</v>
      </c>
      <c r="E17" s="660" t="s">
        <v>299</v>
      </c>
      <c r="F17" s="663"/>
      <c r="G17" s="663" t="s">
        <v>300</v>
      </c>
      <c r="H17" s="663" t="s">
        <v>301</v>
      </c>
      <c r="I17" s="663" t="s">
        <v>302</v>
      </c>
      <c r="J17" s="663" t="s">
        <v>303</v>
      </c>
      <c r="K17" s="663" t="s">
        <v>304</v>
      </c>
      <c r="L17" s="685" t="s">
        <v>305</v>
      </c>
      <c r="M17" s="682"/>
      <c r="N17" s="683">
        <v>3</v>
      </c>
      <c r="O17" s="683">
        <v>2</v>
      </c>
      <c r="P17" s="683">
        <v>2</v>
      </c>
      <c r="Q17" s="683">
        <v>6</v>
      </c>
      <c r="R17" s="700">
        <v>3</v>
      </c>
      <c r="S17" s="701">
        <v>2</v>
      </c>
      <c r="T17" s="540"/>
      <c r="U17" s="513">
        <v>7</v>
      </c>
      <c r="V17" s="513">
        <v>4</v>
      </c>
      <c r="W17" s="513">
        <v>5</v>
      </c>
      <c r="X17" s="513"/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/>
      <c r="AJ17" s="731">
        <v>1</v>
      </c>
      <c r="AK17" s="731">
        <v>1</v>
      </c>
      <c r="AL17" s="731">
        <v>1</v>
      </c>
      <c r="AM17" s="732"/>
      <c r="AN17" s="701"/>
      <c r="AO17" s="730"/>
      <c r="AP17" s="731"/>
      <c r="AQ17" s="731">
        <v>3</v>
      </c>
      <c r="AR17" s="731">
        <v>3</v>
      </c>
      <c r="AS17" s="731">
        <v>4</v>
      </c>
      <c r="AT17" s="732"/>
      <c r="AU17" s="701"/>
      <c r="AV17" s="541"/>
      <c r="AW17" s="755"/>
      <c r="AX17" s="755">
        <v>3</v>
      </c>
      <c r="AY17" s="755">
        <v>3</v>
      </c>
      <c r="AZ17" s="755">
        <v>4</v>
      </c>
      <c r="BA17" s="756"/>
      <c r="BB17" s="757">
        <v>1</v>
      </c>
      <c r="BC17" s="758"/>
      <c r="BD17" s="759"/>
      <c r="BE17" s="759">
        <v>3</v>
      </c>
      <c r="BF17" s="759">
        <v>3</v>
      </c>
      <c r="BG17" s="759">
        <v>4</v>
      </c>
      <c r="BH17" s="764"/>
      <c r="BI17" s="757">
        <v>1</v>
      </c>
      <c r="BJ17" s="758"/>
      <c r="BK17" s="759"/>
      <c r="BL17" s="759">
        <v>0.51</v>
      </c>
      <c r="BM17" s="759">
        <v>0.51</v>
      </c>
      <c r="BN17" s="759">
        <v>0.63</v>
      </c>
      <c r="BO17" s="764"/>
      <c r="BP17" s="757">
        <v>0.05</v>
      </c>
      <c r="BQ17" s="773">
        <f t="shared" si="9"/>
        <v>0</v>
      </c>
      <c r="BR17" s="774">
        <f t="shared" si="9"/>
        <v>3</v>
      </c>
      <c r="BS17" s="774">
        <f t="shared" si="9"/>
        <v>2</v>
      </c>
      <c r="BT17" s="774">
        <f t="shared" si="9"/>
        <v>2</v>
      </c>
      <c r="BU17" s="774">
        <f t="shared" si="9"/>
        <v>6</v>
      </c>
      <c r="BV17" s="774">
        <f t="shared" si="1"/>
        <v>3</v>
      </c>
      <c r="BW17" s="774">
        <f t="shared" si="2"/>
        <v>2</v>
      </c>
      <c r="BX17" s="777"/>
      <c r="BY17" s="778"/>
      <c r="BZ17" s="778"/>
      <c r="CA17" s="778"/>
      <c r="CB17" s="778"/>
      <c r="CC17" s="789"/>
      <c r="CD17" s="790"/>
      <c r="CE17" s="791">
        <f t="shared" si="10"/>
        <v>0</v>
      </c>
      <c r="CF17" s="792">
        <f t="shared" si="11"/>
        <v>3</v>
      </c>
      <c r="CG17" s="792">
        <f t="shared" si="12"/>
        <v>2</v>
      </c>
      <c r="CH17" s="792">
        <f t="shared" si="13"/>
        <v>2</v>
      </c>
      <c r="CI17" s="792">
        <f t="shared" si="14"/>
        <v>6</v>
      </c>
      <c r="CJ17" s="792">
        <f t="shared" si="4"/>
        <v>3</v>
      </c>
      <c r="CK17" s="792">
        <f t="shared" si="5"/>
        <v>2</v>
      </c>
      <c r="CL17" s="811" t="str">
        <f t="shared" si="15"/>
        <v>-</v>
      </c>
      <c r="CM17" s="812" t="str">
        <f t="shared" si="16"/>
        <v>-</v>
      </c>
      <c r="CN17" s="812">
        <f t="shared" si="17"/>
        <v>27.4509803921569</v>
      </c>
      <c r="CO17" s="812">
        <f t="shared" si="18"/>
        <v>27.4509803921569</v>
      </c>
      <c r="CP17" s="812">
        <f t="shared" si="19"/>
        <v>66.6666666666667</v>
      </c>
      <c r="CQ17" s="813" t="str">
        <f t="shared" si="7"/>
        <v>-</v>
      </c>
      <c r="CR17" s="814">
        <f t="shared" si="20"/>
        <v>280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306</v>
      </c>
      <c r="E18" s="665" t="s">
        <v>307</v>
      </c>
      <c r="F18" s="663"/>
      <c r="G18" s="663" t="s">
        <v>308</v>
      </c>
      <c r="H18" s="663" t="s">
        <v>309</v>
      </c>
      <c r="I18" s="663" t="s">
        <v>310</v>
      </c>
      <c r="J18" s="663" t="s">
        <v>311</v>
      </c>
      <c r="K18" s="663" t="s">
        <v>312</v>
      </c>
      <c r="L18" s="685" t="s">
        <v>313</v>
      </c>
      <c r="M18" s="676"/>
      <c r="N18" s="677">
        <v>4</v>
      </c>
      <c r="O18" s="677">
        <v>2</v>
      </c>
      <c r="P18" s="677">
        <v>2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/>
      <c r="AJ18" s="725"/>
      <c r="AK18" s="725">
        <v>1</v>
      </c>
      <c r="AL18" s="725"/>
      <c r="AM18" s="726"/>
      <c r="AN18" s="696"/>
      <c r="AO18" s="724"/>
      <c r="AP18" s="725">
        <v>2</v>
      </c>
      <c r="AQ18" s="725">
        <v>1</v>
      </c>
      <c r="AR18" s="725">
        <v>2</v>
      </c>
      <c r="AS18" s="725"/>
      <c r="AT18" s="726"/>
      <c r="AU18" s="696"/>
      <c r="AV18" s="549"/>
      <c r="AW18" s="745">
        <v>2</v>
      </c>
      <c r="AX18" s="745">
        <v>2</v>
      </c>
      <c r="AY18" s="745">
        <v>3</v>
      </c>
      <c r="AZ18" s="745"/>
      <c r="BA18" s="746"/>
      <c r="BB18" s="747"/>
      <c r="BC18" s="748"/>
      <c r="BD18" s="749">
        <v>2</v>
      </c>
      <c r="BE18" s="749">
        <v>2</v>
      </c>
      <c r="BF18" s="749">
        <v>3</v>
      </c>
      <c r="BG18" s="749"/>
      <c r="BH18" s="762"/>
      <c r="BI18" s="747"/>
      <c r="BJ18" s="748"/>
      <c r="BK18" s="749">
        <v>0.24</v>
      </c>
      <c r="BL18" s="749">
        <v>0.17</v>
      </c>
      <c r="BM18" s="749">
        <v>0.44</v>
      </c>
      <c r="BN18" s="749"/>
      <c r="BO18" s="762"/>
      <c r="BP18" s="747"/>
      <c r="BQ18" s="769">
        <f t="shared" si="9"/>
        <v>0</v>
      </c>
      <c r="BR18" s="770">
        <f t="shared" si="9"/>
        <v>4</v>
      </c>
      <c r="BS18" s="770">
        <f t="shared" si="9"/>
        <v>2</v>
      </c>
      <c r="BT18" s="770">
        <f t="shared" si="9"/>
        <v>2</v>
      </c>
      <c r="BU18" s="770">
        <f t="shared" si="9"/>
        <v>3</v>
      </c>
      <c r="BV18" s="770">
        <f t="shared" si="1"/>
        <v>3</v>
      </c>
      <c r="BW18" s="770">
        <f t="shared" si="2"/>
        <v>3</v>
      </c>
      <c r="BX18" s="779"/>
      <c r="BY18" s="780"/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4</v>
      </c>
      <c r="CG18" s="785">
        <f t="shared" si="12"/>
        <v>2</v>
      </c>
      <c r="CH18" s="785">
        <f t="shared" si="13"/>
        <v>2</v>
      </c>
      <c r="CI18" s="785">
        <f t="shared" si="14"/>
        <v>3</v>
      </c>
      <c r="CJ18" s="785">
        <f t="shared" si="4"/>
        <v>3</v>
      </c>
      <c r="CK18" s="785">
        <f t="shared" si="5"/>
        <v>3</v>
      </c>
      <c r="CL18" s="803" t="str">
        <f t="shared" si="15"/>
        <v>-</v>
      </c>
      <c r="CM18" s="804">
        <f t="shared" si="16"/>
        <v>116.666666666667</v>
      </c>
      <c r="CN18" s="804">
        <f t="shared" si="17"/>
        <v>82.3529411764706</v>
      </c>
      <c r="CO18" s="804">
        <f t="shared" si="18"/>
        <v>31.8181818181818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575"/>
      <c r="H2" s="575"/>
      <c r="I2" s="575"/>
      <c r="J2" s="575"/>
      <c r="K2" s="603"/>
      <c r="L2" s="603"/>
      <c r="M2" s="524" t="s">
        <v>197</v>
      </c>
      <c r="N2" s="575"/>
      <c r="O2" s="575"/>
      <c r="P2" s="575"/>
      <c r="Q2" s="575"/>
      <c r="R2" s="575"/>
      <c r="S2" s="603"/>
      <c r="T2" s="605" t="s">
        <v>198</v>
      </c>
      <c r="U2" s="524" t="s">
        <v>199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13</v>
      </c>
      <c r="C3" s="576" t="s">
        <v>14</v>
      </c>
      <c r="D3" s="576" t="s">
        <v>15</v>
      </c>
      <c r="E3" s="577" t="s">
        <v>16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201</v>
      </c>
      <c r="C4" s="579"/>
      <c r="D4" s="580" t="s">
        <v>202</v>
      </c>
      <c r="E4" s="581" t="s">
        <v>203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204</v>
      </c>
      <c r="V4" s="611" t="s">
        <v>205</v>
      </c>
      <c r="W4" s="611" t="s">
        <v>206</v>
      </c>
      <c r="X4" s="611" t="s">
        <v>207</v>
      </c>
      <c r="Y4" s="611" t="s">
        <v>208</v>
      </c>
      <c r="Z4" s="628"/>
      <c r="AA4" s="629"/>
    </row>
    <row r="5" s="474" customFormat="1" ht="99.95" customHeight="1" spans="2:27">
      <c r="B5" s="584"/>
      <c r="C5" s="585"/>
      <c r="D5" s="586" t="s">
        <v>209</v>
      </c>
      <c r="E5" s="587" t="s">
        <v>210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211</v>
      </c>
      <c r="V5" s="615" t="s">
        <v>212</v>
      </c>
      <c r="W5" s="615" t="s">
        <v>213</v>
      </c>
      <c r="X5" s="615" t="s">
        <v>214</v>
      </c>
      <c r="Y5" s="615" t="s">
        <v>215</v>
      </c>
      <c r="Z5" s="630"/>
      <c r="AA5" s="631"/>
    </row>
    <row r="6" s="474" customFormat="1" ht="99.95" customHeight="1" spans="2:27">
      <c r="B6" s="584"/>
      <c r="C6" s="585"/>
      <c r="D6" s="586" t="s">
        <v>216</v>
      </c>
      <c r="E6" s="590" t="s">
        <v>217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218</v>
      </c>
      <c r="V6" s="615" t="s">
        <v>219</v>
      </c>
      <c r="W6" s="615" t="s">
        <v>220</v>
      </c>
      <c r="X6" s="615" t="s">
        <v>221</v>
      </c>
      <c r="Y6" s="615" t="s">
        <v>222</v>
      </c>
      <c r="Z6" s="630"/>
      <c r="AA6" s="631"/>
    </row>
    <row r="7" s="474" customFormat="1" ht="99.95" customHeight="1" spans="2:27">
      <c r="B7" s="591"/>
      <c r="C7" s="592"/>
      <c r="D7" s="593" t="s">
        <v>223</v>
      </c>
      <c r="E7" s="594" t="s">
        <v>223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224</v>
      </c>
      <c r="V7" s="619" t="s">
        <v>225</v>
      </c>
      <c r="W7" s="619" t="s">
        <v>226</v>
      </c>
      <c r="X7" s="619" t="s">
        <v>227</v>
      </c>
      <c r="Y7" s="619" t="s">
        <v>228</v>
      </c>
      <c r="Z7" s="632"/>
      <c r="AA7" s="633"/>
    </row>
    <row r="8" s="474" customFormat="1" ht="99.95" customHeight="1" spans="2:27">
      <c r="B8" s="477" t="s">
        <v>229</v>
      </c>
      <c r="C8" s="579"/>
      <c r="D8" s="597" t="s">
        <v>230</v>
      </c>
      <c r="E8" s="581" t="s">
        <v>231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232</v>
      </c>
      <c r="V8" s="611" t="s">
        <v>233</v>
      </c>
      <c r="W8" s="611" t="s">
        <v>234</v>
      </c>
      <c r="X8" s="611" t="s">
        <v>235</v>
      </c>
      <c r="Y8" s="611" t="s">
        <v>236</v>
      </c>
      <c r="Z8" s="634"/>
      <c r="AA8" s="635"/>
    </row>
    <row r="9" s="474" customFormat="1" ht="99.95" customHeight="1" spans="2:27">
      <c r="B9" s="598"/>
      <c r="C9" s="585"/>
      <c r="D9" s="586" t="s">
        <v>237</v>
      </c>
      <c r="E9" s="587" t="s">
        <v>238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239</v>
      </c>
      <c r="V9" s="615" t="s">
        <v>240</v>
      </c>
      <c r="W9" s="615" t="s">
        <v>241</v>
      </c>
      <c r="X9" s="615" t="s">
        <v>242</v>
      </c>
      <c r="Y9" s="615" t="s">
        <v>243</v>
      </c>
      <c r="Z9" s="630"/>
      <c r="AA9" s="631"/>
    </row>
    <row r="10" s="474" customFormat="1" ht="99.95" customHeight="1" spans="2:27">
      <c r="B10" s="598"/>
      <c r="C10" s="585"/>
      <c r="D10" s="586" t="s">
        <v>244</v>
      </c>
      <c r="E10" s="587" t="s">
        <v>245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3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144</v>
      </c>
      <c r="U10" s="614" t="s">
        <v>246</v>
      </c>
      <c r="V10" s="615" t="s">
        <v>247</v>
      </c>
      <c r="W10" s="615" t="s">
        <v>248</v>
      </c>
      <c r="X10" s="615" t="s">
        <v>249</v>
      </c>
      <c r="Y10" s="615" t="s">
        <v>250</v>
      </c>
      <c r="Z10" s="630"/>
      <c r="AA10" s="631"/>
    </row>
    <row r="11" s="474" customFormat="1" ht="99.95" customHeight="1" spans="2:27">
      <c r="B11" s="598"/>
      <c r="C11" s="585"/>
      <c r="D11" s="586" t="s">
        <v>251</v>
      </c>
      <c r="E11" s="599" t="s">
        <v>252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5</v>
      </c>
      <c r="J11" s="589">
        <f>'在庫（居家服）'!CB11</f>
        <v>2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336</v>
      </c>
      <c r="U11" s="614" t="s">
        <v>253</v>
      </c>
      <c r="V11" s="615" t="s">
        <v>254</v>
      </c>
      <c r="W11" s="615" t="s">
        <v>255</v>
      </c>
      <c r="X11" s="615" t="s">
        <v>256</v>
      </c>
      <c r="Y11" s="615" t="s">
        <v>257</v>
      </c>
      <c r="Z11" s="636"/>
      <c r="AA11" s="637"/>
    </row>
    <row r="12" s="474" customFormat="1" ht="99.95" customHeight="1" spans="2:27">
      <c r="B12" s="598"/>
      <c r="C12" s="585"/>
      <c r="D12" s="586" t="s">
        <v>258</v>
      </c>
      <c r="E12" s="599" t="s">
        <v>259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0</v>
      </c>
      <c r="J12" s="589">
        <f>'在庫（居家服）'!CB12</f>
        <v>0</v>
      </c>
      <c r="K12" s="589">
        <f>'在庫（居家服）'!CC12</f>
        <v>3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0</v>
      </c>
      <c r="U12" s="621"/>
      <c r="V12" s="622" t="s">
        <v>260</v>
      </c>
      <c r="W12" s="622" t="s">
        <v>261</v>
      </c>
      <c r="X12" s="622" t="s">
        <v>262</v>
      </c>
      <c r="Y12" s="622" t="s">
        <v>263</v>
      </c>
      <c r="Z12" s="638" t="s">
        <v>264</v>
      </c>
      <c r="AA12" s="639" t="s">
        <v>265</v>
      </c>
    </row>
    <row r="13" s="474" customFormat="1" ht="99.95" customHeight="1" spans="2:27">
      <c r="B13" s="598"/>
      <c r="C13" s="585"/>
      <c r="D13" s="586" t="s">
        <v>266</v>
      </c>
      <c r="E13" s="599" t="s">
        <v>267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268</v>
      </c>
      <c r="W13" s="622" t="s">
        <v>269</v>
      </c>
      <c r="X13" s="622" t="s">
        <v>270</v>
      </c>
      <c r="Y13" s="622" t="s">
        <v>271</v>
      </c>
      <c r="Z13" s="638" t="s">
        <v>272</v>
      </c>
      <c r="AA13" s="639" t="s">
        <v>273</v>
      </c>
    </row>
    <row r="14" s="474" customFormat="1" ht="99.95" customHeight="1" spans="2:27">
      <c r="B14" s="598"/>
      <c r="C14" s="585"/>
      <c r="D14" s="586" t="s">
        <v>274</v>
      </c>
      <c r="E14" s="599" t="s">
        <v>275</v>
      </c>
      <c r="F14" s="588">
        <f>'在庫（居家服）'!BX14</f>
        <v>0</v>
      </c>
      <c r="G14" s="589">
        <f>'在庫（居家服）'!BY14</f>
        <v>3</v>
      </c>
      <c r="H14" s="589">
        <f>'在庫（居家服）'!BZ14</f>
        <v>0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1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144</v>
      </c>
      <c r="U14" s="621"/>
      <c r="V14" s="622" t="s">
        <v>276</v>
      </c>
      <c r="W14" s="622" t="s">
        <v>277</v>
      </c>
      <c r="X14" s="622" t="s">
        <v>278</v>
      </c>
      <c r="Y14" s="622" t="s">
        <v>279</v>
      </c>
      <c r="Z14" s="638" t="s">
        <v>280</v>
      </c>
      <c r="AA14" s="639" t="s">
        <v>281</v>
      </c>
    </row>
    <row r="15" s="474" customFormat="1" ht="99.95" customHeight="1" spans="2:27">
      <c r="B15" s="598"/>
      <c r="C15" s="585"/>
      <c r="D15" s="586" t="s">
        <v>282</v>
      </c>
      <c r="E15" s="599" t="s">
        <v>283</v>
      </c>
      <c r="F15" s="588">
        <f>'在庫（居家服）'!BX15</f>
        <v>0</v>
      </c>
      <c r="G15" s="589">
        <f>'在庫（居家服）'!BY15</f>
        <v>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0</v>
      </c>
      <c r="U15" s="621"/>
      <c r="V15" s="622" t="s">
        <v>284</v>
      </c>
      <c r="W15" s="622" t="s">
        <v>285</v>
      </c>
      <c r="X15" s="622" t="s">
        <v>286</v>
      </c>
      <c r="Y15" s="622" t="s">
        <v>287</v>
      </c>
      <c r="Z15" s="638" t="s">
        <v>288</v>
      </c>
      <c r="AA15" s="639" t="s">
        <v>289</v>
      </c>
    </row>
    <row r="16" s="474" customFormat="1" ht="99.95" customHeight="1" spans="2:27">
      <c r="B16" s="598"/>
      <c r="C16" s="585"/>
      <c r="D16" s="586" t="s">
        <v>290</v>
      </c>
      <c r="E16" s="599" t="s">
        <v>291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292</v>
      </c>
      <c r="W16" s="622" t="s">
        <v>293</v>
      </c>
      <c r="X16" s="622" t="s">
        <v>294</v>
      </c>
      <c r="Y16" s="622" t="s">
        <v>295</v>
      </c>
      <c r="Z16" s="638" t="s">
        <v>296</v>
      </c>
      <c r="AA16" s="639" t="s">
        <v>297</v>
      </c>
    </row>
    <row r="17" s="474" customFormat="1" ht="99.95" customHeight="1" spans="2:27">
      <c r="B17" s="598"/>
      <c r="C17" s="585"/>
      <c r="D17" s="586" t="s">
        <v>298</v>
      </c>
      <c r="E17" s="599" t="s">
        <v>299</v>
      </c>
      <c r="F17" s="588">
        <f>'在庫（居家服）'!BX17</f>
        <v>0</v>
      </c>
      <c r="G17" s="589">
        <f>'在庫（居家服）'!BY17</f>
        <v>0</v>
      </c>
      <c r="H17" s="589">
        <f>'在庫（居家服）'!BZ17</f>
        <v>0</v>
      </c>
      <c r="I17" s="589">
        <f>'在庫（居家服）'!CA17</f>
        <v>0</v>
      </c>
      <c r="J17" s="589">
        <f>'在庫（居家服）'!CB17</f>
        <v>0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0</v>
      </c>
      <c r="U17" s="621"/>
      <c r="V17" s="622" t="s">
        <v>300</v>
      </c>
      <c r="W17" s="622" t="s">
        <v>301</v>
      </c>
      <c r="X17" s="622" t="s">
        <v>302</v>
      </c>
      <c r="Y17" s="622" t="s">
        <v>303</v>
      </c>
      <c r="Z17" s="638" t="s">
        <v>304</v>
      </c>
      <c r="AA17" s="639" t="s">
        <v>305</v>
      </c>
    </row>
    <row r="18" s="474" customFormat="1" ht="99.95" customHeight="1" spans="2:27">
      <c r="B18" s="600"/>
      <c r="C18" s="592"/>
      <c r="D18" s="601" t="s">
        <v>306</v>
      </c>
      <c r="E18" s="602" t="s">
        <v>307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0</v>
      </c>
      <c r="U18" s="623"/>
      <c r="V18" s="624" t="s">
        <v>308</v>
      </c>
      <c r="W18" s="624" t="s">
        <v>309</v>
      </c>
      <c r="X18" s="624" t="s">
        <v>310</v>
      </c>
      <c r="Y18" s="624" t="s">
        <v>311</v>
      </c>
      <c r="Z18" s="640" t="s">
        <v>312</v>
      </c>
      <c r="AA18" s="64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480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K44" activePane="bottomRight" state="frozen"/>
      <selection/>
      <selection pane="topRight"/>
      <selection pane="bottomLeft"/>
      <selection pane="bottomRight" activeCell="R5" sqref="R5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315</v>
      </c>
      <c r="G2" s="524" t="s">
        <v>316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317</v>
      </c>
      <c r="C3" s="478"/>
      <c r="D3" s="525" t="s">
        <v>318</v>
      </c>
      <c r="E3" s="525" t="s">
        <v>319</v>
      </c>
      <c r="F3" s="521" t="s">
        <v>180</v>
      </c>
      <c r="G3" s="480" t="s">
        <v>180</v>
      </c>
      <c r="H3" s="481" t="s">
        <v>320</v>
      </c>
      <c r="I3" s="533">
        <v>3</v>
      </c>
      <c r="J3" s="534">
        <v>19</v>
      </c>
      <c r="K3" s="534"/>
      <c r="L3" s="533"/>
      <c r="M3" s="533">
        <v>1</v>
      </c>
      <c r="N3" s="535">
        <v>1</v>
      </c>
      <c r="O3" s="535">
        <v>3</v>
      </c>
      <c r="P3" s="535">
        <v>0.15</v>
      </c>
      <c r="Q3" s="554">
        <f t="shared" ref="Q3:Q34" si="0">IF($A$1="补货",I3+J3+K3,I3)</f>
        <v>3</v>
      </c>
      <c r="R3" s="534"/>
      <c r="S3" s="554">
        <f>Q3+R3</f>
        <v>3</v>
      </c>
      <c r="T3" s="555">
        <f>IF(P3&lt;&gt;0,S3/P3*7,"-")</f>
        <v>140</v>
      </c>
      <c r="U3">
        <v>1780</v>
      </c>
    </row>
    <row r="4" ht="80.1" customHeight="1" spans="2:21">
      <c r="B4" s="482"/>
      <c r="C4" s="483"/>
      <c r="D4" s="526" t="s">
        <v>321</v>
      </c>
      <c r="E4" s="526" t="s">
        <v>322</v>
      </c>
      <c r="F4" s="527" t="s">
        <v>180</v>
      </c>
      <c r="G4" s="485" t="s">
        <v>180</v>
      </c>
      <c r="H4" s="486" t="s">
        <v>323</v>
      </c>
      <c r="I4" s="536">
        <v>4</v>
      </c>
      <c r="J4" s="537">
        <v>38</v>
      </c>
      <c r="K4" s="537"/>
      <c r="L4" s="536">
        <v>2</v>
      </c>
      <c r="M4" s="536">
        <v>5</v>
      </c>
      <c r="N4" s="538">
        <v>7</v>
      </c>
      <c r="O4" s="538">
        <v>8</v>
      </c>
      <c r="P4" s="538">
        <v>1.37</v>
      </c>
      <c r="Q4" s="556">
        <f t="shared" si="0"/>
        <v>4</v>
      </c>
      <c r="R4" s="537">
        <v>5</v>
      </c>
      <c r="S4" s="557">
        <f>Q4+R4</f>
        <v>9</v>
      </c>
      <c r="T4" s="558">
        <f>IF(P4&lt;&gt;0,S4/P4*7,"-")</f>
        <v>45.985401459854</v>
      </c>
      <c r="U4">
        <v>1780</v>
      </c>
    </row>
    <row r="5" spans="2:2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36">
        <v>1</v>
      </c>
      <c r="J6" s="537">
        <v>4</v>
      </c>
      <c r="K6" s="537"/>
      <c r="L6" s="536"/>
      <c r="M6" s="536">
        <v>1</v>
      </c>
      <c r="N6" s="538">
        <v>1</v>
      </c>
      <c r="O6" s="538">
        <v>1</v>
      </c>
      <c r="P6" s="538">
        <v>0.12</v>
      </c>
      <c r="Q6" s="556">
        <f t="shared" si="0"/>
        <v>1</v>
      </c>
      <c r="R6" s="537">
        <v>1</v>
      </c>
      <c r="S6" s="557">
        <f t="shared" si="1"/>
        <v>2</v>
      </c>
      <c r="T6" s="558">
        <f t="shared" si="2"/>
        <v>116.666666666667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36">
        <v>2</v>
      </c>
      <c r="J7" s="537">
        <v>12</v>
      </c>
      <c r="K7" s="537"/>
      <c r="L7" s="536">
        <v>1</v>
      </c>
      <c r="M7" s="536">
        <v>2</v>
      </c>
      <c r="N7" s="538">
        <v>3</v>
      </c>
      <c r="O7" s="538">
        <v>3</v>
      </c>
      <c r="P7" s="538">
        <v>0.79</v>
      </c>
      <c r="Q7" s="556">
        <f t="shared" si="0"/>
        <v>2</v>
      </c>
      <c r="R7" s="537">
        <v>3</v>
      </c>
      <c r="S7" s="557">
        <f t="shared" si="1"/>
        <v>5</v>
      </c>
      <c r="T7" s="558">
        <f t="shared" si="2"/>
        <v>44.3037974683544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36">
        <v>5</v>
      </c>
      <c r="J8" s="537">
        <v>4</v>
      </c>
      <c r="K8" s="537"/>
      <c r="L8" s="536"/>
      <c r="M8" s="536"/>
      <c r="N8" s="538"/>
      <c r="O8" s="538"/>
      <c r="P8" s="538"/>
      <c r="Q8" s="556">
        <f t="shared" si="0"/>
        <v>5</v>
      </c>
      <c r="R8" s="537"/>
      <c r="S8" s="557">
        <f t="shared" si="1"/>
        <v>5</v>
      </c>
      <c r="T8" s="558" t="str">
        <f t="shared" si="2"/>
        <v>-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36">
        <v>3</v>
      </c>
      <c r="J9" s="537">
        <v>20</v>
      </c>
      <c r="K9" s="537"/>
      <c r="L9" s="536">
        <v>1</v>
      </c>
      <c r="M9" s="536">
        <v>1</v>
      </c>
      <c r="N9" s="538">
        <v>1</v>
      </c>
      <c r="O9" s="538">
        <v>1</v>
      </c>
      <c r="P9" s="538">
        <v>0.27</v>
      </c>
      <c r="Q9" s="556">
        <f t="shared" si="0"/>
        <v>3</v>
      </c>
      <c r="R9" s="537"/>
      <c r="S9" s="557">
        <f t="shared" si="1"/>
        <v>3</v>
      </c>
      <c r="T9" s="558">
        <f t="shared" si="2"/>
        <v>77.7777777777778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36">
        <v>4</v>
      </c>
      <c r="J10" s="537">
        <v>3</v>
      </c>
      <c r="K10" s="537"/>
      <c r="L10" s="536"/>
      <c r="M10" s="536">
        <v>4</v>
      </c>
      <c r="N10" s="538">
        <v>4</v>
      </c>
      <c r="O10" s="538">
        <v>6</v>
      </c>
      <c r="P10" s="538">
        <v>0.51</v>
      </c>
      <c r="Q10" s="556">
        <f t="shared" si="0"/>
        <v>4</v>
      </c>
      <c r="R10" s="537"/>
      <c r="S10" s="557">
        <f t="shared" si="1"/>
        <v>4</v>
      </c>
      <c r="T10" s="558">
        <f t="shared" si="2"/>
        <v>54.9019607843137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338</v>
      </c>
      <c r="H11" s="494" t="s">
        <v>339</v>
      </c>
      <c r="I11" s="539">
        <v>3</v>
      </c>
      <c r="J11" s="540">
        <v>26</v>
      </c>
      <c r="K11" s="540"/>
      <c r="L11" s="539"/>
      <c r="M11" s="539"/>
      <c r="N11" s="541"/>
      <c r="O11" s="541"/>
      <c r="P11" s="541"/>
      <c r="Q11" s="559">
        <f t="shared" si="0"/>
        <v>3</v>
      </c>
      <c r="R11" s="540"/>
      <c r="S11" s="560">
        <f t="shared" si="1"/>
        <v>3</v>
      </c>
      <c r="T11" s="561" t="str">
        <f t="shared" si="2"/>
        <v>-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39">
        <v>1</v>
      </c>
      <c r="J12" s="540"/>
      <c r="K12" s="540"/>
      <c r="L12" s="539"/>
      <c r="M12" s="539">
        <v>1</v>
      </c>
      <c r="N12" s="541">
        <v>2</v>
      </c>
      <c r="O12" s="541">
        <v>3</v>
      </c>
      <c r="P12" s="542">
        <v>0.19</v>
      </c>
      <c r="Q12" s="562">
        <f t="shared" si="0"/>
        <v>1</v>
      </c>
      <c r="R12" s="563"/>
      <c r="S12" s="564">
        <f t="shared" si="1"/>
        <v>1</v>
      </c>
      <c r="T12" s="565">
        <f t="shared" si="2"/>
        <v>36.8421052631579</v>
      </c>
      <c r="U12">
        <v>2380</v>
      </c>
    </row>
    <row r="13" spans="2:2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36">
        <v>2</v>
      </c>
      <c r="J15" s="537">
        <v>10</v>
      </c>
      <c r="K15" s="537"/>
      <c r="L15" s="536"/>
      <c r="M15" s="536">
        <v>1</v>
      </c>
      <c r="N15" s="538">
        <v>1</v>
      </c>
      <c r="O15" s="538">
        <v>2</v>
      </c>
      <c r="P15" s="538">
        <v>0.14</v>
      </c>
      <c r="Q15" s="556">
        <f t="shared" si="0"/>
        <v>2</v>
      </c>
      <c r="R15" s="537"/>
      <c r="S15" s="557">
        <f t="shared" si="1"/>
        <v>2</v>
      </c>
      <c r="T15" s="558">
        <f t="shared" si="2"/>
        <v>100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36">
        <v>4</v>
      </c>
      <c r="J16" s="537">
        <v>5</v>
      </c>
      <c r="K16" s="537"/>
      <c r="L16" s="536"/>
      <c r="M16" s="536"/>
      <c r="N16" s="538"/>
      <c r="O16" s="538">
        <v>1</v>
      </c>
      <c r="P16" s="538">
        <v>0.02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1400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36">
        <v>4</v>
      </c>
      <c r="J17" s="537">
        <v>10</v>
      </c>
      <c r="K17" s="537"/>
      <c r="L17" s="536"/>
      <c r="M17" s="536"/>
      <c r="N17" s="538"/>
      <c r="O17" s="538">
        <v>1</v>
      </c>
      <c r="P17" s="538">
        <v>0.02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1400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116.666666666667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338</v>
      </c>
      <c r="H19" s="494" t="s">
        <v>349</v>
      </c>
      <c r="I19" s="539">
        <v>3</v>
      </c>
      <c r="J19" s="540">
        <v>18</v>
      </c>
      <c r="K19" s="540"/>
      <c r="L19" s="539"/>
      <c r="M19" s="539"/>
      <c r="N19" s="541"/>
      <c r="O19" s="541">
        <v>2</v>
      </c>
      <c r="P19" s="541">
        <v>0.03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700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351</v>
      </c>
      <c r="C21" s="483"/>
      <c r="D21" s="489" t="s">
        <v>352</v>
      </c>
      <c r="E21" s="489" t="s">
        <v>32</v>
      </c>
      <c r="F21" s="528">
        <v>23</v>
      </c>
      <c r="G21" s="528" t="s">
        <v>326</v>
      </c>
      <c r="H21" s="529" t="s">
        <v>353</v>
      </c>
      <c r="I21" s="550">
        <v>1</v>
      </c>
      <c r="J21" s="551">
        <v>10</v>
      </c>
      <c r="K21" s="551"/>
      <c r="L21" s="550">
        <v>1</v>
      </c>
      <c r="M21" s="550">
        <v>1</v>
      </c>
      <c r="N21" s="546">
        <v>2</v>
      </c>
      <c r="O21" s="546">
        <v>3</v>
      </c>
      <c r="P21" s="546">
        <v>0.34</v>
      </c>
      <c r="Q21" s="566">
        <f t="shared" si="0"/>
        <v>1</v>
      </c>
      <c r="R21" s="551">
        <v>2</v>
      </c>
      <c r="S21" s="566">
        <f t="shared" si="1"/>
        <v>3</v>
      </c>
      <c r="T21" s="567">
        <f t="shared" si="2"/>
        <v>61.7647058823529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36">
        <v>5</v>
      </c>
      <c r="J22" s="537">
        <v>9</v>
      </c>
      <c r="K22" s="537"/>
      <c r="L22" s="536"/>
      <c r="M22" s="536">
        <v>3</v>
      </c>
      <c r="N22" s="538">
        <v>6</v>
      </c>
      <c r="O22" s="538">
        <v>8</v>
      </c>
      <c r="P22" s="538">
        <v>0.54</v>
      </c>
      <c r="Q22" s="556">
        <f t="shared" si="0"/>
        <v>5</v>
      </c>
      <c r="R22" s="537"/>
      <c r="S22" s="557">
        <f t="shared" si="1"/>
        <v>5</v>
      </c>
      <c r="T22" s="558">
        <f t="shared" si="2"/>
        <v>64.8148148148148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36">
        <v>6</v>
      </c>
      <c r="J23" s="537">
        <v>38</v>
      </c>
      <c r="K23" s="537"/>
      <c r="L23" s="536"/>
      <c r="M23" s="536">
        <v>3</v>
      </c>
      <c r="N23" s="538">
        <v>6</v>
      </c>
      <c r="O23" s="538">
        <v>6</v>
      </c>
      <c r="P23" s="538">
        <v>0.51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82.3529411764706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36">
        <v>3</v>
      </c>
      <c r="J24" s="537">
        <v>10</v>
      </c>
      <c r="K24" s="537"/>
      <c r="L24" s="536"/>
      <c r="M24" s="536">
        <v>4</v>
      </c>
      <c r="N24" s="538">
        <v>5</v>
      </c>
      <c r="O24" s="538">
        <v>6</v>
      </c>
      <c r="P24" s="538">
        <v>0.55</v>
      </c>
      <c r="Q24" s="556">
        <f t="shared" si="0"/>
        <v>3</v>
      </c>
      <c r="R24" s="537">
        <v>1</v>
      </c>
      <c r="S24" s="557">
        <f t="shared" si="1"/>
        <v>4</v>
      </c>
      <c r="T24" s="558">
        <f t="shared" si="2"/>
        <v>50.9090909090909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36">
        <v>4</v>
      </c>
      <c r="J25" s="537">
        <v>12</v>
      </c>
      <c r="K25" s="537"/>
      <c r="L25" s="536"/>
      <c r="M25" s="536">
        <v>2</v>
      </c>
      <c r="N25" s="538">
        <v>4</v>
      </c>
      <c r="O25" s="538">
        <v>4</v>
      </c>
      <c r="P25" s="538">
        <v>0.34</v>
      </c>
      <c r="Q25" s="556">
        <f t="shared" si="0"/>
        <v>4</v>
      </c>
      <c r="R25" s="537"/>
      <c r="S25" s="557">
        <f t="shared" si="1"/>
        <v>4</v>
      </c>
      <c r="T25" s="558">
        <f t="shared" si="2"/>
        <v>82.3529411764706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36">
        <v>4</v>
      </c>
      <c r="J26" s="537">
        <v>21</v>
      </c>
      <c r="K26" s="537"/>
      <c r="L26" s="536"/>
      <c r="M26" s="536">
        <v>4</v>
      </c>
      <c r="N26" s="538">
        <v>7</v>
      </c>
      <c r="O26" s="538">
        <v>9</v>
      </c>
      <c r="P26" s="538">
        <v>0.67</v>
      </c>
      <c r="Q26" s="556">
        <f t="shared" si="0"/>
        <v>4</v>
      </c>
      <c r="R26" s="537">
        <v>1</v>
      </c>
      <c r="S26" s="557">
        <f t="shared" si="1"/>
        <v>5</v>
      </c>
      <c r="T26" s="558">
        <f t="shared" si="2"/>
        <v>52.2388059701493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39">
        <v>4</v>
      </c>
      <c r="J27" s="540">
        <v>12</v>
      </c>
      <c r="K27" s="540"/>
      <c r="L27" s="539"/>
      <c r="M27" s="539">
        <v>2</v>
      </c>
      <c r="N27" s="541">
        <v>2</v>
      </c>
      <c r="O27" s="541">
        <v>3</v>
      </c>
      <c r="P27" s="541">
        <v>0.26</v>
      </c>
      <c r="Q27" s="559">
        <f t="shared" si="0"/>
        <v>4</v>
      </c>
      <c r="R27" s="540"/>
      <c r="S27" s="560">
        <f t="shared" si="1"/>
        <v>4</v>
      </c>
      <c r="T27" s="561">
        <f t="shared" si="2"/>
        <v>107.692307692308</v>
      </c>
      <c r="U27">
        <v>2580</v>
      </c>
    </row>
    <row r="28" spans="2:2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362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3</v>
      </c>
      <c r="R28" s="544"/>
      <c r="S28" s="572">
        <f t="shared" si="1"/>
        <v>3</v>
      </c>
      <c r="T28" s="573">
        <f t="shared" si="2"/>
        <v>87.5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328</v>
      </c>
      <c r="H29" s="490" t="s">
        <v>363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330</v>
      </c>
      <c r="H30" s="490" t="s">
        <v>364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164.705882352941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332</v>
      </c>
      <c r="H31" s="490" t="s">
        <v>365</v>
      </c>
      <c r="I31" s="536"/>
      <c r="J31" s="537"/>
      <c r="K31" s="537"/>
      <c r="L31" s="536"/>
      <c r="M31" s="536">
        <v>4</v>
      </c>
      <c r="N31" s="538">
        <v>4</v>
      </c>
      <c r="O31" s="538">
        <v>6</v>
      </c>
      <c r="P31" s="538">
        <v>0.51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334</v>
      </c>
      <c r="H32" s="490" t="s">
        <v>366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336</v>
      </c>
      <c r="H33" s="490" t="s">
        <v>367</v>
      </c>
      <c r="I33" s="536">
        <v>1</v>
      </c>
      <c r="J33" s="537"/>
      <c r="K33" s="537"/>
      <c r="L33" s="536"/>
      <c r="M33" s="536">
        <v>3</v>
      </c>
      <c r="N33" s="538">
        <v>4</v>
      </c>
      <c r="O33" s="538">
        <v>8</v>
      </c>
      <c r="P33" s="538">
        <v>0.47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14.8936170212766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338</v>
      </c>
      <c r="H34" s="494" t="s">
        <v>368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36">
        <v>3</v>
      </c>
      <c r="J40" s="537">
        <v>15</v>
      </c>
      <c r="K40" s="537"/>
      <c r="L40" s="536">
        <v>1</v>
      </c>
      <c r="M40" s="536">
        <v>4</v>
      </c>
      <c r="N40" s="538">
        <v>5</v>
      </c>
      <c r="O40" s="538">
        <v>6</v>
      </c>
      <c r="P40" s="538">
        <v>0.7</v>
      </c>
      <c r="Q40" s="556">
        <f t="shared" si="3"/>
        <v>3</v>
      </c>
      <c r="R40" s="537"/>
      <c r="S40" s="557">
        <f t="shared" si="1"/>
        <v>3</v>
      </c>
      <c r="T40" s="558">
        <f t="shared" si="2"/>
        <v>30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33">
        <v>2</v>
      </c>
      <c r="J42" s="534">
        <v>7</v>
      </c>
      <c r="K42" s="534"/>
      <c r="L42" s="533"/>
      <c r="M42" s="533">
        <v>1</v>
      </c>
      <c r="N42" s="535">
        <v>1</v>
      </c>
      <c r="O42" s="535">
        <v>1</v>
      </c>
      <c r="P42" s="535">
        <v>0.12</v>
      </c>
      <c r="Q42" s="554">
        <f t="shared" si="3"/>
        <v>2</v>
      </c>
      <c r="R42" s="534"/>
      <c r="S42" s="554">
        <f t="shared" si="1"/>
        <v>2</v>
      </c>
      <c r="T42" s="555">
        <f t="shared" si="2"/>
        <v>116.666666666667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36">
        <v>3</v>
      </c>
      <c r="J45" s="537">
        <v>12</v>
      </c>
      <c r="K45" s="537"/>
      <c r="L45" s="536"/>
      <c r="M45" s="536">
        <v>2</v>
      </c>
      <c r="N45" s="538">
        <v>2</v>
      </c>
      <c r="O45" s="538">
        <v>2</v>
      </c>
      <c r="P45" s="538">
        <v>0.24</v>
      </c>
      <c r="Q45" s="556">
        <f t="shared" si="3"/>
        <v>3</v>
      </c>
      <c r="R45" s="537"/>
      <c r="S45" s="557">
        <f t="shared" si="4"/>
        <v>3</v>
      </c>
      <c r="T45" s="558">
        <f t="shared" si="5"/>
        <v>87.5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36">
        <v>4</v>
      </c>
      <c r="J46" s="537">
        <v>20</v>
      </c>
      <c r="K46" s="537"/>
      <c r="L46" s="536"/>
      <c r="M46" s="536">
        <v>1</v>
      </c>
      <c r="N46" s="538">
        <v>1</v>
      </c>
      <c r="O46" s="538">
        <v>1</v>
      </c>
      <c r="P46" s="538">
        <v>0.12</v>
      </c>
      <c r="Q46" s="556">
        <f t="shared" si="3"/>
        <v>4</v>
      </c>
      <c r="R46" s="537"/>
      <c r="S46" s="557">
        <f t="shared" si="4"/>
        <v>4</v>
      </c>
      <c r="T46" s="558">
        <f t="shared" si="5"/>
        <v>233.333333333333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36">
        <v>4</v>
      </c>
      <c r="J47" s="537">
        <v>15</v>
      </c>
      <c r="K47" s="537"/>
      <c r="L47" s="536"/>
      <c r="M47" s="536"/>
      <c r="N47" s="538">
        <v>1</v>
      </c>
      <c r="O47" s="538">
        <v>3</v>
      </c>
      <c r="P47" s="538">
        <v>0.08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350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338</v>
      </c>
      <c r="H48" s="494" t="s">
        <v>386</v>
      </c>
      <c r="I48" s="539">
        <v>4</v>
      </c>
      <c r="J48" s="540">
        <v>5</v>
      </c>
      <c r="K48" s="540"/>
      <c r="L48" s="539">
        <v>1</v>
      </c>
      <c r="M48" s="539">
        <v>2</v>
      </c>
      <c r="N48" s="541">
        <v>2</v>
      </c>
      <c r="O48" s="541">
        <v>7</v>
      </c>
      <c r="P48" s="541">
        <v>0.47</v>
      </c>
      <c r="Q48" s="559">
        <f t="shared" si="3"/>
        <v>4</v>
      </c>
      <c r="R48" s="540"/>
      <c r="S48" s="560">
        <f t="shared" si="4"/>
        <v>4</v>
      </c>
      <c r="T48" s="561">
        <f t="shared" si="5"/>
        <v>59.5744680851064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39">
        <v>3</v>
      </c>
      <c r="J49" s="540">
        <v>7</v>
      </c>
      <c r="K49" s="540"/>
      <c r="L49" s="539"/>
      <c r="M49" s="539"/>
      <c r="N49" s="541"/>
      <c r="O49" s="541">
        <v>2</v>
      </c>
      <c r="P49" s="541">
        <v>0.03</v>
      </c>
      <c r="Q49" s="559">
        <f t="shared" si="3"/>
        <v>3</v>
      </c>
      <c r="R49" s="540"/>
      <c r="S49" s="560">
        <f t="shared" si="4"/>
        <v>3</v>
      </c>
      <c r="T49" s="561">
        <f t="shared" si="5"/>
        <v>700</v>
      </c>
      <c r="U49">
        <v>2380</v>
      </c>
    </row>
    <row r="50" spans="2:2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36">
        <v>3</v>
      </c>
      <c r="J51" s="537">
        <v>8</v>
      </c>
      <c r="K51" s="537"/>
      <c r="L51" s="536"/>
      <c r="M51" s="536">
        <v>1</v>
      </c>
      <c r="N51" s="538">
        <v>1</v>
      </c>
      <c r="O51" s="538">
        <v>2</v>
      </c>
      <c r="P51" s="538">
        <v>0.14</v>
      </c>
      <c r="Q51" s="556">
        <f t="shared" si="3"/>
        <v>3</v>
      </c>
      <c r="R51" s="537"/>
      <c r="S51" s="557">
        <f t="shared" si="4"/>
        <v>3</v>
      </c>
      <c r="T51" s="558">
        <f t="shared" si="5"/>
        <v>150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36">
        <v>4</v>
      </c>
      <c r="J52" s="537">
        <v>3</v>
      </c>
      <c r="K52" s="537"/>
      <c r="L52" s="536"/>
      <c r="M52" s="536">
        <v>2</v>
      </c>
      <c r="N52" s="538">
        <v>4</v>
      </c>
      <c r="O52" s="538">
        <v>4</v>
      </c>
      <c r="P52" s="538">
        <v>0.34</v>
      </c>
      <c r="Q52" s="556">
        <f t="shared" si="3"/>
        <v>4</v>
      </c>
      <c r="R52" s="537"/>
      <c r="S52" s="557">
        <f t="shared" ref="S52:S57" si="6">Q52+R52</f>
        <v>4</v>
      </c>
      <c r="T52" s="558">
        <f t="shared" ref="T52:T57" si="7">IF(P52&lt;&gt;0,S52/P52*7,"-")</f>
        <v>82.3529411764706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36">
        <v>2</v>
      </c>
      <c r="J53" s="537">
        <v>12</v>
      </c>
      <c r="K53" s="537"/>
      <c r="L53" s="536"/>
      <c r="M53" s="536">
        <v>2</v>
      </c>
      <c r="N53" s="538">
        <v>2</v>
      </c>
      <c r="O53" s="538">
        <v>2</v>
      </c>
      <c r="P53" s="538">
        <v>0.24</v>
      </c>
      <c r="Q53" s="556">
        <f t="shared" si="3"/>
        <v>2</v>
      </c>
      <c r="R53" s="537"/>
      <c r="S53" s="557">
        <f t="shared" si="6"/>
        <v>2</v>
      </c>
      <c r="T53" s="558">
        <f t="shared" si="7"/>
        <v>58.3333333333333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3</v>
      </c>
      <c r="R54" s="537"/>
      <c r="S54" s="557">
        <f t="shared" si="6"/>
        <v>3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36">
        <v>5</v>
      </c>
      <c r="J55" s="537">
        <v>10</v>
      </c>
      <c r="K55" s="537"/>
      <c r="L55" s="536"/>
      <c r="M55" s="536">
        <v>1</v>
      </c>
      <c r="N55" s="538">
        <v>2</v>
      </c>
      <c r="O55" s="538">
        <v>2</v>
      </c>
      <c r="P55" s="538">
        <v>0.17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205.882352941176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338</v>
      </c>
      <c r="H56" s="494" t="s">
        <v>394</v>
      </c>
      <c r="I56" s="539">
        <v>3</v>
      </c>
      <c r="J56" s="540">
        <v>14</v>
      </c>
      <c r="K56" s="540"/>
      <c r="L56" s="539"/>
      <c r="M56" s="539"/>
      <c r="N56" s="541">
        <v>1</v>
      </c>
      <c r="O56" s="541">
        <v>4</v>
      </c>
      <c r="P56" s="541">
        <v>0.1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210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39">
        <v>3</v>
      </c>
      <c r="J57" s="540">
        <v>4</v>
      </c>
      <c r="K57" s="540"/>
      <c r="L57" s="539"/>
      <c r="M57" s="539">
        <v>1</v>
      </c>
      <c r="N57" s="541">
        <v>2</v>
      </c>
      <c r="O57" s="541">
        <v>3</v>
      </c>
      <c r="P57" s="541">
        <v>0.19</v>
      </c>
      <c r="Q57" s="559">
        <f t="shared" si="3"/>
        <v>3</v>
      </c>
      <c r="R57" s="540"/>
      <c r="S57" s="560">
        <f t="shared" si="6"/>
        <v>3</v>
      </c>
      <c r="T57" s="561">
        <f t="shared" si="7"/>
        <v>110.526315789474</v>
      </c>
      <c r="U57">
        <v>2380</v>
      </c>
    </row>
    <row r="58" spans="2:2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43">
        <v>2</v>
      </c>
      <c r="J58" s="544">
        <v>6</v>
      </c>
      <c r="K58" s="544"/>
      <c r="L58" s="543"/>
      <c r="M58" s="543"/>
      <c r="N58" s="545">
        <v>1</v>
      </c>
      <c r="O58" s="545">
        <v>1</v>
      </c>
      <c r="P58" s="545">
        <v>0.05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280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36">
        <v>2</v>
      </c>
      <c r="J60" s="537">
        <v>5</v>
      </c>
      <c r="K60" s="537"/>
      <c r="L60" s="536"/>
      <c r="M60" s="536">
        <v>1</v>
      </c>
      <c r="N60" s="538">
        <v>1</v>
      </c>
      <c r="O60" s="538">
        <v>1</v>
      </c>
      <c r="P60" s="538">
        <v>0.12</v>
      </c>
      <c r="Q60" s="556">
        <f t="shared" si="3"/>
        <v>2</v>
      </c>
      <c r="R60" s="537"/>
      <c r="S60" s="557">
        <f t="shared" si="8"/>
        <v>2</v>
      </c>
      <c r="T60" s="558">
        <f t="shared" si="9"/>
        <v>116.666666666667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116.666666666667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2</v>
      </c>
      <c r="P63" s="538">
        <v>0.14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100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338</v>
      </c>
      <c r="H64" s="494" t="s">
        <v>403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36">
        <v>2</v>
      </c>
      <c r="J70" s="537">
        <v>9</v>
      </c>
      <c r="K70" s="537"/>
      <c r="L70" s="536"/>
      <c r="M70" s="536"/>
      <c r="N70" s="538">
        <v>1</v>
      </c>
      <c r="O70" s="538">
        <v>1</v>
      </c>
      <c r="P70" s="538">
        <v>0.05</v>
      </c>
      <c r="Q70" s="556">
        <f t="shared" si="10"/>
        <v>2</v>
      </c>
      <c r="R70" s="537"/>
      <c r="S70" s="557">
        <f t="shared" si="11"/>
        <v>2</v>
      </c>
      <c r="T70" s="558">
        <f t="shared" si="12"/>
        <v>280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36">
        <v>3</v>
      </c>
      <c r="J71" s="537">
        <v>12</v>
      </c>
      <c r="K71" s="537"/>
      <c r="L71" s="536"/>
      <c r="M71" s="536"/>
      <c r="N71" s="538"/>
      <c r="O71" s="538"/>
      <c r="P71" s="538"/>
      <c r="Q71" s="556">
        <f t="shared" si="10"/>
        <v>3</v>
      </c>
      <c r="R71" s="537"/>
      <c r="S71" s="557">
        <f t="shared" si="11"/>
        <v>3</v>
      </c>
      <c r="T71" s="558" t="str">
        <f t="shared" si="12"/>
        <v>-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338</v>
      </c>
      <c r="H72" s="490" t="s">
        <v>412</v>
      </c>
      <c r="I72" s="536">
        <v>3</v>
      </c>
      <c r="J72" s="537">
        <v>5</v>
      </c>
      <c r="K72" s="537"/>
      <c r="L72" s="536"/>
      <c r="M72" s="536">
        <v>1</v>
      </c>
      <c r="N72" s="538">
        <v>1</v>
      </c>
      <c r="O72" s="538">
        <v>1</v>
      </c>
      <c r="P72" s="538">
        <v>0.12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175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340</v>
      </c>
      <c r="H73" s="503" t="s">
        <v>413</v>
      </c>
      <c r="I73" s="547">
        <v>2</v>
      </c>
      <c r="J73" s="548"/>
      <c r="K73" s="548"/>
      <c r="L73" s="547"/>
      <c r="M73" s="547"/>
      <c r="N73" s="549">
        <v>1</v>
      </c>
      <c r="O73" s="549">
        <v>2</v>
      </c>
      <c r="P73" s="549">
        <v>0.07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200</v>
      </c>
      <c r="U73">
        <v>2380</v>
      </c>
    </row>
    <row r="74" spans="2:2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33">
        <v>2</v>
      </c>
      <c r="J74" s="534">
        <v>2</v>
      </c>
      <c r="K74" s="534"/>
      <c r="L74" s="533"/>
      <c r="M74" s="533"/>
      <c r="N74" s="535">
        <v>1</v>
      </c>
      <c r="O74" s="535">
        <v>1</v>
      </c>
      <c r="P74" s="535">
        <v>0.05</v>
      </c>
      <c r="Q74" s="554">
        <f t="shared" si="10"/>
        <v>2</v>
      </c>
      <c r="R74" s="534"/>
      <c r="S74" s="554">
        <f t="shared" si="11"/>
        <v>2</v>
      </c>
      <c r="T74" s="555">
        <f t="shared" si="12"/>
        <v>280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36">
        <v>2</v>
      </c>
      <c r="J76" s="537">
        <v>1</v>
      </c>
      <c r="K76" s="537"/>
      <c r="L76" s="536">
        <v>1</v>
      </c>
      <c r="M76" s="536">
        <v>2</v>
      </c>
      <c r="N76" s="538">
        <v>2</v>
      </c>
      <c r="O76" s="538">
        <v>2</v>
      </c>
      <c r="P76" s="538">
        <v>0.39</v>
      </c>
      <c r="Q76" s="556">
        <f t="shared" si="10"/>
        <v>2</v>
      </c>
      <c r="R76" s="537"/>
      <c r="S76" s="557">
        <f t="shared" si="11"/>
        <v>2</v>
      </c>
      <c r="T76" s="558">
        <f t="shared" si="12"/>
        <v>35.8974358974359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36">
        <v>1</v>
      </c>
      <c r="J77" s="537">
        <v>1</v>
      </c>
      <c r="K77" s="537"/>
      <c r="L77" s="536">
        <v>1</v>
      </c>
      <c r="M77" s="536">
        <v>2</v>
      </c>
      <c r="N77" s="538">
        <v>2</v>
      </c>
      <c r="O77" s="538">
        <v>3</v>
      </c>
      <c r="P77" s="538">
        <v>0.76</v>
      </c>
      <c r="Q77" s="556">
        <f t="shared" si="10"/>
        <v>1</v>
      </c>
      <c r="R77" s="537">
        <v>1</v>
      </c>
      <c r="S77" s="557">
        <f t="shared" si="11"/>
        <v>2</v>
      </c>
      <c r="T77" s="558">
        <f t="shared" si="12"/>
        <v>18.4210526315789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1</v>
      </c>
      <c r="P78" s="538">
        <v>0.12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116.666666666667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36">
        <v>2</v>
      </c>
      <c r="J79" s="537">
        <v>15</v>
      </c>
      <c r="K79" s="537"/>
      <c r="L79" s="536"/>
      <c r="M79" s="536">
        <v>1</v>
      </c>
      <c r="N79" s="538">
        <v>2</v>
      </c>
      <c r="O79" s="538">
        <v>3</v>
      </c>
      <c r="P79" s="538">
        <v>0.19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73.6842105263158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424</v>
      </c>
      <c r="H80" s="522" t="s">
        <v>425</v>
      </c>
      <c r="I80" s="547">
        <v>4</v>
      </c>
      <c r="J80" s="548">
        <v>10</v>
      </c>
      <c r="K80" s="548"/>
      <c r="L80" s="547"/>
      <c r="M80" s="547"/>
      <c r="N80" s="549">
        <v>1</v>
      </c>
      <c r="O80" s="549">
        <v>4</v>
      </c>
      <c r="P80" s="549">
        <v>0.1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280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315</v>
      </c>
      <c r="G2" s="476" t="s">
        <v>316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317</v>
      </c>
      <c r="C3" s="478"/>
      <c r="D3" s="479" t="s">
        <v>318</v>
      </c>
      <c r="E3" s="479" t="s">
        <v>319</v>
      </c>
      <c r="F3" s="480" t="s">
        <v>180</v>
      </c>
      <c r="G3" s="480" t="s">
        <v>180</v>
      </c>
      <c r="H3" s="481" t="s">
        <v>320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321</v>
      </c>
      <c r="E4" s="484" t="s">
        <v>322</v>
      </c>
      <c r="F4" s="485" t="s">
        <v>180</v>
      </c>
      <c r="G4" s="485" t="s">
        <v>180</v>
      </c>
      <c r="H4" s="486" t="s">
        <v>323</v>
      </c>
      <c r="I4" s="509">
        <f>'在庫（雨靴等）'!R4</f>
        <v>5</v>
      </c>
      <c r="J4" s="510">
        <v>29.5</v>
      </c>
      <c r="K4" s="511">
        <f>I4*J4</f>
        <v>147.5</v>
      </c>
    </row>
    <row r="5" ht="35.25" spans="2:1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09">
        <f>'在庫（雨靴等）'!R6</f>
        <v>1</v>
      </c>
      <c r="J6" s="510">
        <v>36</v>
      </c>
      <c r="K6" s="511">
        <f t="shared" si="0"/>
        <v>36</v>
      </c>
    </row>
    <row r="7" ht="35.25" spans="2:1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09">
        <f>'在庫（雨靴等）'!R7</f>
        <v>3</v>
      </c>
      <c r="J7" s="510">
        <v>36</v>
      </c>
      <c r="K7" s="511">
        <f t="shared" si="0"/>
        <v>108</v>
      </c>
    </row>
    <row r="8" ht="35.25" spans="2:1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338</v>
      </c>
      <c r="H11" s="492" t="s">
        <v>339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338</v>
      </c>
      <c r="H19" s="492" t="s">
        <v>349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351</v>
      </c>
      <c r="C21" s="495"/>
      <c r="D21" s="496" t="s">
        <v>352</v>
      </c>
      <c r="E21" s="496" t="s">
        <v>32</v>
      </c>
      <c r="F21" s="497">
        <v>23</v>
      </c>
      <c r="G21" s="497" t="s">
        <v>326</v>
      </c>
      <c r="H21" s="498" t="s">
        <v>353</v>
      </c>
      <c r="I21" s="506">
        <f>'在庫（雨靴等）'!R21</f>
        <v>2</v>
      </c>
      <c r="J21" s="507">
        <v>38</v>
      </c>
      <c r="K21" s="508">
        <f t="shared" ref="K21:K47" si="2">I21*J21</f>
        <v>76</v>
      </c>
    </row>
    <row r="22" ht="35.25" spans="2:1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09">
        <f>'在庫（雨靴等）'!R24</f>
        <v>1</v>
      </c>
      <c r="J24" s="510">
        <v>38</v>
      </c>
      <c r="K24" s="511">
        <f t="shared" si="2"/>
        <v>38</v>
      </c>
    </row>
    <row r="25" ht="35.25" spans="2:1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09">
        <f>'在庫（雨靴等）'!R26</f>
        <v>1</v>
      </c>
      <c r="J26" s="510">
        <v>38</v>
      </c>
      <c r="K26" s="511">
        <f t="shared" si="2"/>
        <v>38</v>
      </c>
    </row>
    <row r="27" ht="35.25" spans="2:1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353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328</v>
      </c>
      <c r="H29" s="490" t="s">
        <v>354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330</v>
      </c>
      <c r="H30" s="490" t="s">
        <v>355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332</v>
      </c>
      <c r="H31" s="490" t="s">
        <v>356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334</v>
      </c>
      <c r="H32" s="490" t="s">
        <v>357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336</v>
      </c>
      <c r="H33" s="490" t="s">
        <v>358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338</v>
      </c>
      <c r="H34" s="494" t="s">
        <v>359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338</v>
      </c>
      <c r="H48" s="492" t="s">
        <v>386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338</v>
      </c>
      <c r="H56" s="492" t="s">
        <v>394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338</v>
      </c>
      <c r="H64" s="492" t="s">
        <v>403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338</v>
      </c>
      <c r="H72" s="492" t="s">
        <v>412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340</v>
      </c>
      <c r="H73" s="494" t="s">
        <v>413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09">
        <f>'在庫（雨靴等）'!R77</f>
        <v>1</v>
      </c>
      <c r="J77" s="510">
        <v>36</v>
      </c>
      <c r="K77" s="511">
        <f t="shared" si="3"/>
        <v>36</v>
      </c>
    </row>
    <row r="78" ht="35.25" spans="2:1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424</v>
      </c>
      <c r="H80" s="522" t="s">
        <v>425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14</v>
      </c>
      <c r="J81" s="523"/>
      <c r="K81" s="523">
        <f>SUM(K3:K80)</f>
        <v>479.5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183" activePane="bottomRight" state="frozen"/>
      <selection/>
      <selection pane="topRight"/>
      <selection pane="bottomLeft"/>
      <selection pane="bottomRight" activeCell="U90" sqref="U90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426</v>
      </c>
      <c r="C3" s="404" t="s">
        <v>427</v>
      </c>
      <c r="D3" s="405" t="s">
        <v>428</v>
      </c>
      <c r="E3" s="406" t="s">
        <v>14</v>
      </c>
      <c r="F3" s="406" t="s">
        <v>429</v>
      </c>
      <c r="G3" s="406" t="s">
        <v>430</v>
      </c>
      <c r="H3" s="406" t="s">
        <v>431</v>
      </c>
      <c r="I3" s="406" t="s">
        <v>432</v>
      </c>
      <c r="J3" s="406" t="s">
        <v>199</v>
      </c>
      <c r="K3" s="408" t="s">
        <v>433</v>
      </c>
      <c r="L3" s="406" t="s">
        <v>434</v>
      </c>
      <c r="M3" s="406" t="s">
        <v>435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436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3">
        <v>4</v>
      </c>
      <c r="M7" s="65">
        <v>25</v>
      </c>
      <c r="N7" s="65"/>
      <c r="O7" s="414"/>
      <c r="P7" s="414">
        <v>3</v>
      </c>
      <c r="Q7" s="414">
        <v>4</v>
      </c>
      <c r="R7" s="414">
        <v>4</v>
      </c>
      <c r="S7" s="414">
        <v>0.41</v>
      </c>
      <c r="T7" s="428">
        <f t="shared" si="0"/>
        <v>4</v>
      </c>
      <c r="U7" s="84"/>
      <c r="V7" s="429">
        <f t="shared" si="1"/>
        <v>4</v>
      </c>
      <c r="W7" s="430">
        <f t="shared" si="2"/>
        <v>68.2926829268293</v>
      </c>
    </row>
    <row r="8" s="399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2</v>
      </c>
      <c r="R14" s="412">
        <v>3</v>
      </c>
      <c r="S14" s="412">
        <v>0.12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233.333333333333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3">
        <v>6</v>
      </c>
      <c r="M15" s="65">
        <v>41</v>
      </c>
      <c r="N15" s="65"/>
      <c r="O15" s="414"/>
      <c r="P15" s="414"/>
      <c r="Q15" s="414">
        <v>3</v>
      </c>
      <c r="R15" s="414">
        <v>3</v>
      </c>
      <c r="S15" s="414">
        <v>0.15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280</v>
      </c>
    </row>
    <row r="16" s="399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5">
        <v>16</v>
      </c>
      <c r="M16" s="67">
        <v>67</v>
      </c>
      <c r="N16" s="67"/>
      <c r="O16" s="416">
        <v>4</v>
      </c>
      <c r="P16" s="416">
        <v>17</v>
      </c>
      <c r="Q16" s="416">
        <v>35</v>
      </c>
      <c r="R16" s="416">
        <v>50</v>
      </c>
      <c r="S16" s="416">
        <v>3.79</v>
      </c>
      <c r="T16" s="431">
        <f t="shared" si="0"/>
        <v>16</v>
      </c>
      <c r="U16" s="68"/>
      <c r="V16" s="432">
        <f t="shared" si="1"/>
        <v>16</v>
      </c>
      <c r="W16" s="433">
        <f t="shared" si="2"/>
        <v>29.5514511873351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1">
        <v>24</v>
      </c>
      <c r="M17" s="62">
        <v>94</v>
      </c>
      <c r="N17" s="62"/>
      <c r="O17" s="412">
        <v>2</v>
      </c>
      <c r="P17" s="412">
        <v>23</v>
      </c>
      <c r="Q17" s="412">
        <v>44</v>
      </c>
      <c r="R17" s="412">
        <v>65</v>
      </c>
      <c r="S17" s="412">
        <v>4.46</v>
      </c>
      <c r="T17" s="426">
        <f t="shared" si="0"/>
        <v>24</v>
      </c>
      <c r="U17" s="82"/>
      <c r="V17" s="426">
        <f t="shared" si="1"/>
        <v>24</v>
      </c>
      <c r="W17" s="427">
        <f t="shared" si="2"/>
        <v>37.6681614349776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3">
        <v>13</v>
      </c>
      <c r="M18" s="65">
        <v>71</v>
      </c>
      <c r="N18" s="65"/>
      <c r="O18" s="414">
        <v>4</v>
      </c>
      <c r="P18" s="414">
        <v>14</v>
      </c>
      <c r="Q18" s="414">
        <v>20</v>
      </c>
      <c r="R18" s="414">
        <v>26</v>
      </c>
      <c r="S18" s="414">
        <v>3.03</v>
      </c>
      <c r="T18" s="428">
        <f t="shared" si="0"/>
        <v>13</v>
      </c>
      <c r="U18" s="84"/>
      <c r="V18" s="429">
        <f t="shared" si="1"/>
        <v>13</v>
      </c>
      <c r="W18" s="430">
        <f t="shared" si="2"/>
        <v>30.03300330033</v>
      </c>
    </row>
    <row r="19" s="399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3">
        <v>3</v>
      </c>
      <c r="M22" s="81">
        <v>5</v>
      </c>
      <c r="N22" s="81"/>
      <c r="O22" s="414"/>
      <c r="P22" s="414"/>
      <c r="Q22" s="414">
        <v>1</v>
      </c>
      <c r="R22" s="414">
        <v>1</v>
      </c>
      <c r="S22" s="414">
        <v>0.05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420</v>
      </c>
      <c r="Y22" s="399"/>
    </row>
    <row r="23" s="399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5">
        <v>9</v>
      </c>
      <c r="M23" s="67">
        <v>85</v>
      </c>
      <c r="N23" s="67"/>
      <c r="O23" s="416">
        <v>2</v>
      </c>
      <c r="P23" s="416">
        <v>12</v>
      </c>
      <c r="Q23" s="416">
        <v>17</v>
      </c>
      <c r="R23" s="416">
        <v>20</v>
      </c>
      <c r="S23" s="416">
        <v>2.05</v>
      </c>
      <c r="T23" s="431">
        <f t="shared" si="0"/>
        <v>9</v>
      </c>
      <c r="U23" s="68"/>
      <c r="V23" s="432">
        <f t="shared" si="3"/>
        <v>9</v>
      </c>
      <c r="W23" s="433">
        <f t="shared" si="4"/>
        <v>30.7317073170732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1">
        <v>16</v>
      </c>
      <c r="M24" s="62">
        <v>219</v>
      </c>
      <c r="N24" s="62"/>
      <c r="O24" s="412">
        <v>11</v>
      </c>
      <c r="P24" s="412">
        <v>41</v>
      </c>
      <c r="Q24" s="412">
        <v>66</v>
      </c>
      <c r="R24" s="412">
        <v>76</v>
      </c>
      <c r="S24" s="412">
        <v>8.01</v>
      </c>
      <c r="T24" s="426">
        <f t="shared" si="0"/>
        <v>16</v>
      </c>
      <c r="U24" s="82">
        <v>10</v>
      </c>
      <c r="V24" s="426">
        <f t="shared" si="3"/>
        <v>26</v>
      </c>
      <c r="W24" s="427">
        <f t="shared" si="4"/>
        <v>22.7215980024969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3">
        <v>40</v>
      </c>
      <c r="M25" s="65">
        <v>54</v>
      </c>
      <c r="N25" s="65"/>
      <c r="O25" s="414">
        <v>11</v>
      </c>
      <c r="P25" s="414">
        <v>72</v>
      </c>
      <c r="Q25" s="414">
        <v>126</v>
      </c>
      <c r="R25" s="414">
        <v>135</v>
      </c>
      <c r="S25" s="414">
        <v>13.55</v>
      </c>
      <c r="T25" s="428">
        <f t="shared" si="0"/>
        <v>40</v>
      </c>
      <c r="U25" s="84">
        <v>5</v>
      </c>
      <c r="V25" s="429">
        <f t="shared" si="3"/>
        <v>45</v>
      </c>
      <c r="W25" s="430">
        <f t="shared" si="4"/>
        <v>23.2472324723247</v>
      </c>
    </row>
    <row r="26" s="399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1">
        <v>1</v>
      </c>
      <c r="M27" s="62">
        <v>7</v>
      </c>
      <c r="N27" s="62"/>
      <c r="O27" s="420">
        <v>1</v>
      </c>
      <c r="P27" s="420">
        <v>2</v>
      </c>
      <c r="Q27" s="420">
        <v>2</v>
      </c>
      <c r="R27" s="420">
        <v>2</v>
      </c>
      <c r="S27" s="412">
        <v>0.39</v>
      </c>
      <c r="T27" s="82">
        <f t="shared" si="0"/>
        <v>1</v>
      </c>
      <c r="U27" s="82">
        <v>2</v>
      </c>
      <c r="V27" s="437">
        <f t="shared" si="3"/>
        <v>3</v>
      </c>
      <c r="W27" s="427">
        <f t="shared" si="4"/>
        <v>53.8461538461538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7">
        <v>3</v>
      </c>
      <c r="M28" s="79">
        <v>17</v>
      </c>
      <c r="N28" s="79"/>
      <c r="O28" s="421"/>
      <c r="P28" s="421">
        <v>1</v>
      </c>
      <c r="Q28" s="421">
        <v>1</v>
      </c>
      <c r="R28" s="421">
        <v>1</v>
      </c>
      <c r="S28" s="418">
        <v>0.12</v>
      </c>
      <c r="T28" s="83">
        <f t="shared" si="0"/>
        <v>3</v>
      </c>
      <c r="U28" s="83"/>
      <c r="V28" s="439">
        <f t="shared" si="3"/>
        <v>3</v>
      </c>
      <c r="W28" s="440">
        <f t="shared" si="4"/>
        <v>175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3">
        <v>3</v>
      </c>
      <c r="M29" s="65">
        <v>6</v>
      </c>
      <c r="N29" s="65"/>
      <c r="O29" s="422"/>
      <c r="P29" s="422">
        <v>1</v>
      </c>
      <c r="Q29" s="422">
        <v>1</v>
      </c>
      <c r="R29" s="422">
        <v>1</v>
      </c>
      <c r="S29" s="414">
        <v>0.12</v>
      </c>
      <c r="T29" s="84">
        <f t="shared" si="0"/>
        <v>3</v>
      </c>
      <c r="U29" s="84"/>
      <c r="V29" s="442">
        <f t="shared" si="3"/>
        <v>3</v>
      </c>
      <c r="W29" s="430">
        <f t="shared" si="4"/>
        <v>175</v>
      </c>
    </row>
    <row r="30" s="399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/>
      <c r="S33" s="414"/>
      <c r="T33" s="84">
        <f t="shared" si="0"/>
        <v>3</v>
      </c>
      <c r="U33" s="84"/>
      <c r="V33" s="442">
        <f t="shared" si="3"/>
        <v>3</v>
      </c>
      <c r="W33" s="430" t="str">
        <f t="shared" si="4"/>
        <v>-</v>
      </c>
    </row>
    <row r="34" s="399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3">
        <v>3</v>
      </c>
      <c r="M37" s="65">
        <v>4</v>
      </c>
      <c r="N37" s="65"/>
      <c r="O37" s="422"/>
      <c r="P37" s="422">
        <v>2</v>
      </c>
      <c r="Q37" s="422">
        <v>2</v>
      </c>
      <c r="R37" s="422">
        <v>2</v>
      </c>
      <c r="S37" s="414">
        <v>0.24</v>
      </c>
      <c r="T37" s="84">
        <f t="shared" si="0"/>
        <v>3</v>
      </c>
      <c r="U37" s="84"/>
      <c r="V37" s="442">
        <f t="shared" si="3"/>
        <v>3</v>
      </c>
      <c r="W37" s="430">
        <f t="shared" si="4"/>
        <v>87.5</v>
      </c>
    </row>
    <row r="38" s="399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1">
        <v>2</v>
      </c>
      <c r="M39" s="62">
        <v>12</v>
      </c>
      <c r="N39" s="62"/>
      <c r="O39" s="412"/>
      <c r="P39" s="412"/>
      <c r="Q39" s="412">
        <v>1</v>
      </c>
      <c r="R39" s="412">
        <v>1</v>
      </c>
      <c r="S39" s="412">
        <v>0.05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280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1">
        <v>3</v>
      </c>
      <c r="M42" s="62">
        <v>6</v>
      </c>
      <c r="N42" s="62"/>
      <c r="O42" s="420"/>
      <c r="P42" s="420"/>
      <c r="Q42" s="420">
        <v>1</v>
      </c>
      <c r="R42" s="420">
        <v>1</v>
      </c>
      <c r="S42" s="412">
        <v>0.05</v>
      </c>
      <c r="T42" s="82">
        <f t="shared" si="0"/>
        <v>3</v>
      </c>
      <c r="U42" s="82"/>
      <c r="V42" s="437">
        <f t="shared" si="3"/>
        <v>3</v>
      </c>
      <c r="W42" s="427">
        <f t="shared" si="4"/>
        <v>420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2</v>
      </c>
      <c r="U46" s="82"/>
      <c r="V46" s="437">
        <f t="shared" si="3"/>
        <v>2</v>
      </c>
      <c r="W46" s="427">
        <f t="shared" si="4"/>
        <v>700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7">
        <v>2</v>
      </c>
      <c r="M47" s="79">
        <v>5</v>
      </c>
      <c r="N47" s="79"/>
      <c r="O47" s="421"/>
      <c r="P47" s="421"/>
      <c r="Q47" s="421">
        <v>2</v>
      </c>
      <c r="R47" s="421">
        <v>2</v>
      </c>
      <c r="S47" s="418">
        <v>0.1</v>
      </c>
      <c r="T47" s="82">
        <f t="shared" si="0"/>
        <v>2</v>
      </c>
      <c r="U47" s="82"/>
      <c r="V47" s="437">
        <f t="shared" si="3"/>
        <v>2</v>
      </c>
      <c r="W47" s="427">
        <f t="shared" si="4"/>
        <v>140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1">
        <v>2</v>
      </c>
      <c r="M50" s="62">
        <v>18</v>
      </c>
      <c r="N50" s="62"/>
      <c r="O50" s="420"/>
      <c r="P50" s="420">
        <v>3</v>
      </c>
      <c r="Q50" s="420">
        <v>4</v>
      </c>
      <c r="R50" s="420">
        <v>5</v>
      </c>
      <c r="S50" s="412">
        <v>0.43</v>
      </c>
      <c r="T50" s="82">
        <f t="shared" si="0"/>
        <v>2</v>
      </c>
      <c r="U50" s="82"/>
      <c r="V50" s="437">
        <f t="shared" si="3"/>
        <v>2</v>
      </c>
      <c r="W50" s="427">
        <f t="shared" si="4"/>
        <v>32.5581395348837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7">
        <v>5</v>
      </c>
      <c r="M51" s="79">
        <v>10</v>
      </c>
      <c r="N51" s="79"/>
      <c r="O51" s="421"/>
      <c r="P51" s="421">
        <v>1</v>
      </c>
      <c r="Q51" s="421">
        <v>1</v>
      </c>
      <c r="R51" s="421">
        <v>1</v>
      </c>
      <c r="S51" s="418">
        <v>0.12</v>
      </c>
      <c r="T51" s="82">
        <f t="shared" si="0"/>
        <v>5</v>
      </c>
      <c r="U51" s="82"/>
      <c r="V51" s="437">
        <f t="shared" si="3"/>
        <v>5</v>
      </c>
      <c r="W51" s="427">
        <f t="shared" si="4"/>
        <v>291.666666666667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3">
        <v>2</v>
      </c>
      <c r="M52" s="65">
        <v>6</v>
      </c>
      <c r="N52" s="65"/>
      <c r="O52" s="422"/>
      <c r="P52" s="422"/>
      <c r="Q52" s="422">
        <v>1</v>
      </c>
      <c r="R52" s="422">
        <v>1</v>
      </c>
      <c r="S52" s="414">
        <v>0.05</v>
      </c>
      <c r="T52" s="84">
        <f t="shared" si="0"/>
        <v>2</v>
      </c>
      <c r="U52" s="84"/>
      <c r="V52" s="442">
        <f t="shared" si="3"/>
        <v>2</v>
      </c>
      <c r="W52" s="430">
        <f t="shared" si="4"/>
        <v>280</v>
      </c>
    </row>
    <row r="53" s="399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4</v>
      </c>
      <c r="U55" s="83"/>
      <c r="V55" s="439">
        <f t="shared" si="5"/>
        <v>4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3">
        <v>4</v>
      </c>
      <c r="M56" s="65">
        <v>7</v>
      </c>
      <c r="N56" s="65"/>
      <c r="O56" s="414"/>
      <c r="P56" s="414">
        <v>1</v>
      </c>
      <c r="Q56" s="414">
        <v>2</v>
      </c>
      <c r="R56" s="414">
        <v>2</v>
      </c>
      <c r="S56" s="414">
        <v>0.17</v>
      </c>
      <c r="T56" s="441">
        <f t="shared" si="0"/>
        <v>4</v>
      </c>
      <c r="U56" s="84"/>
      <c r="V56" s="442">
        <f t="shared" ref="V56" si="7">T56+U56</f>
        <v>4</v>
      </c>
      <c r="W56" s="430">
        <f t="shared" ref="W56" si="8">IF(S56&gt;0,V56/S56*7,"-")</f>
        <v>164.705882352941</v>
      </c>
    </row>
    <row r="57" s="399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/>
      <c r="S59" s="418"/>
      <c r="T59" s="438">
        <f t="shared" si="0"/>
        <v>4</v>
      </c>
      <c r="U59" s="83"/>
      <c r="V59" s="439">
        <f t="shared" si="5"/>
        <v>4</v>
      </c>
      <c r="W59" s="440" t="str">
        <f t="shared" si="6"/>
        <v>-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3">
        <v>4</v>
      </c>
      <c r="M60" s="65">
        <v>10</v>
      </c>
      <c r="N60" s="65"/>
      <c r="O60" s="414"/>
      <c r="P60" s="414">
        <v>1</v>
      </c>
      <c r="Q60" s="414">
        <v>2</v>
      </c>
      <c r="R60" s="414">
        <v>2</v>
      </c>
      <c r="S60" s="414">
        <v>0.17</v>
      </c>
      <c r="T60" s="441">
        <f t="shared" si="0"/>
        <v>4</v>
      </c>
      <c r="U60" s="84"/>
      <c r="V60" s="442">
        <f t="shared" ref="V60" si="9">T60+U60</f>
        <v>4</v>
      </c>
      <c r="W60" s="430">
        <f t="shared" ref="W60" si="10">IF(S60&gt;0,V60/S60*7,"-")</f>
        <v>164.705882352941</v>
      </c>
    </row>
    <row r="61" s="399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0</v>
      </c>
      <c r="U64" s="68"/>
      <c r="V64" s="67">
        <f t="shared" si="5"/>
        <v>0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1"/>
      <c r="M65" s="62">
        <v>9</v>
      </c>
      <c r="N65" s="62"/>
      <c r="O65" s="420"/>
      <c r="P65" s="420">
        <v>2</v>
      </c>
      <c r="Q65" s="420">
        <v>3</v>
      </c>
      <c r="R65" s="420">
        <v>4</v>
      </c>
      <c r="S65" s="412">
        <v>0.31</v>
      </c>
      <c r="T65" s="62">
        <f t="shared" si="0"/>
        <v>0</v>
      </c>
      <c r="U65" s="82"/>
      <c r="V65" s="62">
        <f t="shared" si="5"/>
        <v>0</v>
      </c>
      <c r="W65" s="427">
        <f t="shared" si="6"/>
        <v>0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6</v>
      </c>
      <c r="U68" s="82"/>
      <c r="V68" s="62">
        <f t="shared" si="5"/>
        <v>6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3">
        <v>9</v>
      </c>
      <c r="M69" s="65">
        <v>5</v>
      </c>
      <c r="N69" s="65"/>
      <c r="O69" s="422">
        <v>1</v>
      </c>
      <c r="P69" s="422">
        <v>1</v>
      </c>
      <c r="Q69" s="422">
        <v>1</v>
      </c>
      <c r="R69" s="422">
        <v>1</v>
      </c>
      <c r="S69" s="414">
        <v>0.27</v>
      </c>
      <c r="T69" s="84">
        <f t="shared" si="11"/>
        <v>9</v>
      </c>
      <c r="U69" s="84"/>
      <c r="V69" s="65">
        <f t="shared" si="5"/>
        <v>9</v>
      </c>
      <c r="W69" s="430">
        <f t="shared" si="6"/>
        <v>233.333333333333</v>
      </c>
    </row>
    <row r="70" s="399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5">
        <v>13</v>
      </c>
      <c r="M70" s="67">
        <v>20</v>
      </c>
      <c r="N70" s="67"/>
      <c r="O70" s="416"/>
      <c r="P70" s="416"/>
      <c r="Q70" s="416">
        <v>1</v>
      </c>
      <c r="R70" s="416">
        <v>1</v>
      </c>
      <c r="S70" s="416">
        <v>0.05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1820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1">
        <v>8</v>
      </c>
      <c r="M71" s="62">
        <v>20</v>
      </c>
      <c r="N71" s="62"/>
      <c r="O71" s="412"/>
      <c r="P71" s="412">
        <v>1</v>
      </c>
      <c r="Q71" s="412">
        <v>2</v>
      </c>
      <c r="R71" s="412">
        <v>2</v>
      </c>
      <c r="S71" s="412">
        <v>0.17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329.411764705882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1">
        <v>4</v>
      </c>
      <c r="M72" s="62">
        <v>21</v>
      </c>
      <c r="N72" s="62"/>
      <c r="O72" s="412"/>
      <c r="P72" s="412"/>
      <c r="Q72" s="412">
        <v>2</v>
      </c>
      <c r="R72" s="412">
        <v>4</v>
      </c>
      <c r="S72" s="412">
        <v>0.13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215.384615384615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1">
        <v>4</v>
      </c>
      <c r="M73" s="62">
        <v>20</v>
      </c>
      <c r="N73" s="62"/>
      <c r="O73" s="412"/>
      <c r="P73" s="412">
        <v>2</v>
      </c>
      <c r="Q73" s="412">
        <v>4</v>
      </c>
      <c r="R73" s="412">
        <v>8</v>
      </c>
      <c r="S73" s="412">
        <v>0.4</v>
      </c>
      <c r="T73" s="426">
        <f t="shared" si="11"/>
        <v>4</v>
      </c>
      <c r="U73" s="82"/>
      <c r="V73" s="426">
        <f t="shared" si="5"/>
        <v>4</v>
      </c>
      <c r="W73" s="427">
        <f t="shared" si="6"/>
        <v>70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3">
        <v>5</v>
      </c>
      <c r="M74" s="65">
        <v>27</v>
      </c>
      <c r="N74" s="65"/>
      <c r="O74" s="414"/>
      <c r="P74" s="414">
        <v>1</v>
      </c>
      <c r="Q74" s="414">
        <v>3</v>
      </c>
      <c r="R74" s="414">
        <v>7</v>
      </c>
      <c r="S74" s="414">
        <v>0.28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125</v>
      </c>
    </row>
    <row r="75" s="401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/>
      <c r="S78" s="459"/>
      <c r="T78" s="84">
        <f t="shared" si="11"/>
        <v>2</v>
      </c>
      <c r="U78" s="84"/>
      <c r="V78" s="442">
        <f t="shared" si="5"/>
        <v>2</v>
      </c>
      <c r="W78" s="430" t="str">
        <f t="shared" si="6"/>
        <v>-</v>
      </c>
    </row>
    <row r="79" s="399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2" t="s">
        <v>568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3" t="s">
        <v>569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1">
        <v>2</v>
      </c>
      <c r="M84" s="62">
        <v>15</v>
      </c>
      <c r="N84" s="62"/>
      <c r="O84" s="456">
        <v>2</v>
      </c>
      <c r="P84" s="456">
        <v>4</v>
      </c>
      <c r="Q84" s="456">
        <v>8</v>
      </c>
      <c r="R84" s="456">
        <v>8</v>
      </c>
      <c r="S84" s="456">
        <v>0.98</v>
      </c>
      <c r="T84" s="436">
        <f t="shared" si="11"/>
        <v>2</v>
      </c>
      <c r="U84" s="82">
        <v>5</v>
      </c>
      <c r="V84" s="437">
        <f t="shared" si="5"/>
        <v>7</v>
      </c>
      <c r="W84" s="427">
        <f t="shared" si="6"/>
        <v>50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4" t="s">
        <v>574</v>
      </c>
      <c r="K85" s="454">
        <v>1280</v>
      </c>
      <c r="L85" s="417">
        <v>9</v>
      </c>
      <c r="M85" s="454">
        <v>2</v>
      </c>
      <c r="N85" s="454"/>
      <c r="O85" s="457">
        <v>3</v>
      </c>
      <c r="P85" s="457">
        <v>15</v>
      </c>
      <c r="Q85" s="457">
        <v>21</v>
      </c>
      <c r="R85" s="457">
        <v>22</v>
      </c>
      <c r="S85" s="457">
        <v>2.58</v>
      </c>
      <c r="T85" s="438">
        <f t="shared" si="11"/>
        <v>9</v>
      </c>
      <c r="U85" s="83"/>
      <c r="V85" s="439">
        <f t="shared" si="5"/>
        <v>9</v>
      </c>
      <c r="W85" s="440">
        <f t="shared" si="6"/>
        <v>24.4186046511628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8" t="s">
        <v>575</v>
      </c>
      <c r="K86" s="458">
        <v>1280</v>
      </c>
      <c r="L86" s="413">
        <v>3</v>
      </c>
      <c r="M86" s="458">
        <v>14</v>
      </c>
      <c r="N86" s="458"/>
      <c r="O86" s="459">
        <v>5</v>
      </c>
      <c r="P86" s="459">
        <v>12</v>
      </c>
      <c r="Q86" s="459">
        <v>18</v>
      </c>
      <c r="R86" s="459">
        <v>19</v>
      </c>
      <c r="S86" s="459">
        <v>3.22</v>
      </c>
      <c r="T86" s="441">
        <f t="shared" si="11"/>
        <v>3</v>
      </c>
      <c r="U86" s="84">
        <v>10</v>
      </c>
      <c r="V86" s="442">
        <f t="shared" si="5"/>
        <v>13</v>
      </c>
      <c r="W86" s="430">
        <f t="shared" si="6"/>
        <v>28.2608695652174</v>
      </c>
    </row>
    <row r="87" s="399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5">
        <v>10</v>
      </c>
      <c r="M87" s="67">
        <v>11</v>
      </c>
      <c r="N87" s="67"/>
      <c r="O87" s="455">
        <v>3</v>
      </c>
      <c r="P87" s="455">
        <v>13</v>
      </c>
      <c r="Q87" s="455">
        <v>22</v>
      </c>
      <c r="R87" s="455">
        <v>25</v>
      </c>
      <c r="S87" s="455">
        <v>2.87</v>
      </c>
      <c r="T87" s="431">
        <f t="shared" si="11"/>
        <v>10</v>
      </c>
      <c r="U87" s="68"/>
      <c r="V87" s="432">
        <f t="shared" si="5"/>
        <v>10</v>
      </c>
      <c r="W87" s="433">
        <f t="shared" ref="W87:W95" si="12">IF(S87&gt;0,V87/S87*7,"-")</f>
        <v>24.390243902439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1">
        <v>17</v>
      </c>
      <c r="M88" s="62">
        <v>70</v>
      </c>
      <c r="N88" s="62"/>
      <c r="O88" s="456">
        <v>2</v>
      </c>
      <c r="P88" s="456">
        <v>27</v>
      </c>
      <c r="Q88" s="456">
        <v>45</v>
      </c>
      <c r="R88" s="456">
        <v>50</v>
      </c>
      <c r="S88" s="456">
        <v>4.54</v>
      </c>
      <c r="T88" s="426">
        <f t="shared" si="11"/>
        <v>17</v>
      </c>
      <c r="U88" s="82"/>
      <c r="V88" s="426">
        <f t="shared" ref="V88:V95" si="13">T88+U88</f>
        <v>17</v>
      </c>
      <c r="W88" s="427">
        <f t="shared" si="12"/>
        <v>26.2114537444934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3">
        <v>5</v>
      </c>
      <c r="M89" s="65">
        <v>47</v>
      </c>
      <c r="N89" s="65"/>
      <c r="O89" s="459">
        <v>9</v>
      </c>
      <c r="P89" s="459">
        <v>20</v>
      </c>
      <c r="Q89" s="459">
        <v>36</v>
      </c>
      <c r="R89" s="459">
        <v>43</v>
      </c>
      <c r="S89" s="459">
        <v>5.03</v>
      </c>
      <c r="T89" s="428">
        <f t="shared" si="11"/>
        <v>5</v>
      </c>
      <c r="U89" s="84">
        <v>15</v>
      </c>
      <c r="V89" s="429">
        <f t="shared" si="13"/>
        <v>20</v>
      </c>
      <c r="W89" s="430">
        <f t="shared" si="12"/>
        <v>27.8330019880716</v>
      </c>
    </row>
    <row r="90" s="399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0" t="s">
        <v>455</v>
      </c>
      <c r="J90" s="67" t="s">
        <v>583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1" t="s">
        <v>455</v>
      </c>
      <c r="J91" s="62" t="s">
        <v>584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2" t="s">
        <v>455</v>
      </c>
      <c r="J93" s="67" t="s">
        <v>588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0</v>
      </c>
      <c r="U93" s="157"/>
      <c r="V93" s="67">
        <f t="shared" si="13"/>
        <v>0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3" t="s">
        <v>455</v>
      </c>
      <c r="J94" s="62" t="s">
        <v>589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0</v>
      </c>
      <c r="U94" s="82"/>
      <c r="V94" s="62">
        <f t="shared" si="13"/>
        <v>0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4" t="s">
        <v>455</v>
      </c>
      <c r="J95" s="79" t="s">
        <v>590</v>
      </c>
      <c r="K95" s="79">
        <v>1280</v>
      </c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3"/>
      <c r="M96" s="65">
        <v>15</v>
      </c>
      <c r="N96" s="65"/>
      <c r="O96" s="422"/>
      <c r="P96" s="422"/>
      <c r="Q96" s="422">
        <v>2</v>
      </c>
      <c r="R96" s="422">
        <v>5</v>
      </c>
      <c r="S96" s="414">
        <v>0.15</v>
      </c>
      <c r="T96" s="84">
        <f t="shared" si="11"/>
        <v>0</v>
      </c>
      <c r="U96" s="84"/>
      <c r="V96" s="65">
        <f t="shared" ref="V96:V134" si="14">T96+U96</f>
        <v>0</v>
      </c>
      <c r="W96" s="430">
        <f t="shared" ref="W96:W134" si="15">IF(S96&gt;0,V96/S96*7,"-")</f>
        <v>0</v>
      </c>
    </row>
    <row r="97" s="399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0</v>
      </c>
      <c r="U97" s="68"/>
      <c r="V97" s="432">
        <f t="shared" si="14"/>
        <v>0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1"/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0</v>
      </c>
      <c r="U98" s="82"/>
      <c r="V98" s="426">
        <f t="shared" si="14"/>
        <v>0</v>
      </c>
      <c r="W98" s="427">
        <f t="shared" si="15"/>
        <v>0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3"/>
      <c r="M99" s="65">
        <v>10</v>
      </c>
      <c r="N99" s="65"/>
      <c r="O99" s="414">
        <v>1</v>
      </c>
      <c r="P99" s="414">
        <v>1</v>
      </c>
      <c r="Q99" s="414">
        <v>1</v>
      </c>
      <c r="R99" s="414">
        <v>1</v>
      </c>
      <c r="S99" s="414">
        <v>0.27</v>
      </c>
      <c r="T99" s="428">
        <f t="shared" si="11"/>
        <v>0</v>
      </c>
      <c r="U99" s="84"/>
      <c r="V99" s="429">
        <f t="shared" si="14"/>
        <v>0</v>
      </c>
      <c r="W99" s="430">
        <f t="shared" si="15"/>
        <v>0</v>
      </c>
    </row>
    <row r="100" s="399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2" t="s">
        <v>455</v>
      </c>
      <c r="J100" s="67" t="s">
        <v>599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2</v>
      </c>
      <c r="S100" s="416">
        <v>0.1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1" t="s">
        <v>455</v>
      </c>
      <c r="J101" s="62" t="s">
        <v>600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5" t="s">
        <v>601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0</v>
      </c>
      <c r="U103" s="68"/>
      <c r="V103" s="432">
        <f t="shared" si="14"/>
        <v>0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0</v>
      </c>
      <c r="U104" s="82"/>
      <c r="V104" s="426">
        <f t="shared" si="14"/>
        <v>0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5" t="s">
        <v>609</v>
      </c>
      <c r="K105" s="465">
        <v>899</v>
      </c>
      <c r="L105" s="413"/>
      <c r="M105" s="465"/>
      <c r="N105" s="465"/>
      <c r="O105" s="414"/>
      <c r="P105" s="414">
        <v>2</v>
      </c>
      <c r="Q105" s="414">
        <v>3</v>
      </c>
      <c r="R105" s="414">
        <v>4</v>
      </c>
      <c r="S105" s="414">
        <v>0.31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5">
        <v>6</v>
      </c>
      <c r="M106" s="67">
        <v>19</v>
      </c>
      <c r="N106" s="67"/>
      <c r="O106" s="416"/>
      <c r="P106" s="416">
        <v>1</v>
      </c>
      <c r="Q106" s="416">
        <v>1</v>
      </c>
      <c r="R106" s="416">
        <v>1</v>
      </c>
      <c r="S106" s="416">
        <v>0.12</v>
      </c>
      <c r="T106" s="431">
        <f t="shared" si="11"/>
        <v>6</v>
      </c>
      <c r="U106" s="68"/>
      <c r="V106" s="432">
        <f t="shared" si="14"/>
        <v>6</v>
      </c>
      <c r="W106" s="433">
        <f t="shared" si="15"/>
        <v>350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1820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8" t="s">
        <v>615</v>
      </c>
      <c r="K108" s="458">
        <v>1280</v>
      </c>
      <c r="L108" s="413">
        <v>1</v>
      </c>
      <c r="M108" s="458">
        <v>8</v>
      </c>
      <c r="N108" s="458"/>
      <c r="O108" s="414"/>
      <c r="P108" s="414">
        <v>1</v>
      </c>
      <c r="Q108" s="414">
        <v>2</v>
      </c>
      <c r="R108" s="414">
        <v>4</v>
      </c>
      <c r="S108" s="414">
        <v>0.2</v>
      </c>
      <c r="T108" s="428">
        <f t="shared" si="11"/>
        <v>1</v>
      </c>
      <c r="U108" s="84"/>
      <c r="V108" s="429">
        <f t="shared" si="14"/>
        <v>1</v>
      </c>
      <c r="W108" s="430">
        <f t="shared" si="15"/>
        <v>35</v>
      </c>
    </row>
    <row r="109" s="399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0" t="s">
        <v>455</v>
      </c>
      <c r="J109" s="67" t="s">
        <v>618</v>
      </c>
      <c r="K109" s="67">
        <v>1280</v>
      </c>
      <c r="L109" s="415"/>
      <c r="M109" s="67"/>
      <c r="N109" s="67"/>
      <c r="O109" s="419"/>
      <c r="P109" s="419"/>
      <c r="Q109" s="419">
        <v>3</v>
      </c>
      <c r="R109" s="419">
        <v>7</v>
      </c>
      <c r="S109" s="416">
        <v>0.21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1" t="s">
        <v>455</v>
      </c>
      <c r="J110" s="62" t="s">
        <v>619</v>
      </c>
      <c r="K110" s="62">
        <v>1280</v>
      </c>
      <c r="L110" s="411"/>
      <c r="M110" s="62"/>
      <c r="N110" s="62"/>
      <c r="O110" s="420"/>
      <c r="P110" s="420">
        <v>1</v>
      </c>
      <c r="Q110" s="420">
        <v>8</v>
      </c>
      <c r="R110" s="420">
        <v>12</v>
      </c>
      <c r="S110" s="412">
        <v>0.54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3"/>
      <c r="M111" s="65">
        <v>16</v>
      </c>
      <c r="N111" s="65"/>
      <c r="O111" s="422"/>
      <c r="P111" s="422"/>
      <c r="Q111" s="422">
        <v>4</v>
      </c>
      <c r="R111" s="422">
        <v>6</v>
      </c>
      <c r="S111" s="414">
        <v>0.23</v>
      </c>
      <c r="T111" s="84">
        <f t="shared" si="11"/>
        <v>0</v>
      </c>
      <c r="U111" s="84"/>
      <c r="V111" s="65">
        <f t="shared" si="14"/>
        <v>0</v>
      </c>
      <c r="W111" s="430">
        <f t="shared" si="15"/>
        <v>0</v>
      </c>
    </row>
    <row r="112" s="399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2" t="s">
        <v>455</v>
      </c>
      <c r="J112" s="67" t="s">
        <v>622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1" t="s">
        <v>455</v>
      </c>
      <c r="J113" s="62" t="s">
        <v>623</v>
      </c>
      <c r="K113" s="62">
        <v>1280</v>
      </c>
      <c r="L113" s="411"/>
      <c r="M113" s="62">
        <v>8</v>
      </c>
      <c r="N113" s="62"/>
      <c r="O113" s="420"/>
      <c r="P113" s="420"/>
      <c r="Q113" s="420">
        <v>4</v>
      </c>
      <c r="R113" s="420">
        <v>4</v>
      </c>
      <c r="S113" s="412">
        <v>0.2</v>
      </c>
      <c r="T113" s="82">
        <f t="shared" si="11"/>
        <v>0</v>
      </c>
      <c r="U113" s="82"/>
      <c r="V113" s="62">
        <f t="shared" si="14"/>
        <v>0</v>
      </c>
      <c r="W113" s="427">
        <f t="shared" si="15"/>
        <v>0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3"/>
      <c r="M114" s="65">
        <v>2</v>
      </c>
      <c r="N114" s="65"/>
      <c r="O114" s="422"/>
      <c r="P114" s="422"/>
      <c r="Q114" s="422"/>
      <c r="R114" s="422">
        <v>2</v>
      </c>
      <c r="S114" s="414">
        <v>0.03</v>
      </c>
      <c r="T114" s="84">
        <f t="shared" si="11"/>
        <v>0</v>
      </c>
      <c r="U114" s="84"/>
      <c r="V114" s="65">
        <f t="shared" si="14"/>
        <v>0</v>
      </c>
      <c r="W114" s="430">
        <f t="shared" si="15"/>
        <v>0</v>
      </c>
    </row>
    <row r="115" s="399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5"/>
      <c r="M115" s="67">
        <v>8</v>
      </c>
      <c r="N115" s="67"/>
      <c r="O115" s="419"/>
      <c r="P115" s="419">
        <v>2</v>
      </c>
      <c r="Q115" s="419">
        <v>4</v>
      </c>
      <c r="R115" s="419">
        <v>8</v>
      </c>
      <c r="S115" s="416">
        <v>0.4</v>
      </c>
      <c r="T115" s="68">
        <f t="shared" si="11"/>
        <v>0</v>
      </c>
      <c r="U115" s="68"/>
      <c r="V115" s="67">
        <f t="shared" si="14"/>
        <v>0</v>
      </c>
      <c r="W115" s="433">
        <f t="shared" si="15"/>
        <v>0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1"/>
      <c r="M116" s="62"/>
      <c r="N116" s="62"/>
      <c r="O116" s="420"/>
      <c r="P116" s="420">
        <v>1</v>
      </c>
      <c r="Q116" s="420">
        <v>5</v>
      </c>
      <c r="R116" s="420">
        <v>9</v>
      </c>
      <c r="S116" s="412">
        <v>0.38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3"/>
      <c r="M117" s="65">
        <v>12</v>
      </c>
      <c r="N117" s="65"/>
      <c r="O117" s="422"/>
      <c r="P117" s="422"/>
      <c r="Q117" s="422">
        <v>1</v>
      </c>
      <c r="R117" s="422">
        <v>1</v>
      </c>
      <c r="S117" s="414">
        <v>0.05</v>
      </c>
      <c r="T117" s="84">
        <f t="shared" si="11"/>
        <v>0</v>
      </c>
      <c r="U117" s="84"/>
      <c r="V117" s="65">
        <f t="shared" si="14"/>
        <v>0</v>
      </c>
      <c r="W117" s="430">
        <f t="shared" si="15"/>
        <v>0</v>
      </c>
    </row>
    <row r="118" s="399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5"/>
      <c r="M118" s="67"/>
      <c r="N118" s="67"/>
      <c r="O118" s="419"/>
      <c r="P118" s="419"/>
      <c r="Q118" s="419">
        <v>5</v>
      </c>
      <c r="R118" s="419">
        <v>6</v>
      </c>
      <c r="S118" s="416">
        <v>0.27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1" t="s">
        <v>455</v>
      </c>
      <c r="J119" s="62" t="s">
        <v>640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1" t="s">
        <v>455</v>
      </c>
      <c r="J120" s="62" t="s">
        <v>642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1" t="s">
        <v>455</v>
      </c>
      <c r="J123" s="62" t="s">
        <v>647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1" t="s">
        <v>455</v>
      </c>
      <c r="J124" s="62" t="s">
        <v>648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2" t="s">
        <v>455</v>
      </c>
      <c r="J126" s="67" t="s">
        <v>652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1" t="s">
        <v>455</v>
      </c>
      <c r="J127" s="62" t="s">
        <v>654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2" t="s">
        <v>455</v>
      </c>
      <c r="J129" s="67" t="s">
        <v>658</v>
      </c>
      <c r="K129" s="67">
        <v>1350</v>
      </c>
      <c r="L129" s="415"/>
      <c r="M129" s="67"/>
      <c r="N129" s="67"/>
      <c r="O129" s="419"/>
      <c r="P129" s="419"/>
      <c r="Q129" s="419"/>
      <c r="R129" s="419"/>
      <c r="S129" s="416"/>
      <c r="T129" s="68">
        <f>IF($A$1="补货",L129+M129+N129,L129)</f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1" t="s">
        <v>455</v>
      </c>
      <c r="J130" s="62" t="s">
        <v>659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0</v>
      </c>
      <c r="U130" s="82"/>
      <c r="V130" s="62">
        <f t="shared" si="14"/>
        <v>0</v>
      </c>
      <c r="W130" s="427">
        <f t="shared" si="15"/>
        <v>0</v>
      </c>
    </row>
    <row r="131" s="399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3"/>
      <c r="M131" s="65"/>
      <c r="N131" s="65"/>
      <c r="O131" s="422"/>
      <c r="P131" s="422"/>
      <c r="Q131" s="422"/>
      <c r="R131" s="422">
        <v>3</v>
      </c>
      <c r="S131" s="414">
        <v>0.05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1">
        <v>1</v>
      </c>
      <c r="M133" s="62"/>
      <c r="N133" s="62"/>
      <c r="O133" s="412">
        <v>1</v>
      </c>
      <c r="P133" s="412">
        <v>1</v>
      </c>
      <c r="Q133" s="412">
        <v>1</v>
      </c>
      <c r="R133" s="412">
        <v>1</v>
      </c>
      <c r="S133" s="412">
        <v>0.27</v>
      </c>
      <c r="T133" s="426">
        <f t="shared" si="16"/>
        <v>1</v>
      </c>
      <c r="U133" s="82"/>
      <c r="V133" s="426">
        <f t="shared" si="17"/>
        <v>1</v>
      </c>
      <c r="W133" s="427">
        <f t="shared" si="18"/>
        <v>25.9259259259259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4</v>
      </c>
      <c r="U136" s="68"/>
      <c r="V136" s="432">
        <f t="shared" si="17"/>
        <v>4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4</v>
      </c>
      <c r="U137" s="82"/>
      <c r="V137" s="426">
        <f t="shared" si="17"/>
        <v>4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3</v>
      </c>
      <c r="U138" s="82"/>
      <c r="V138" s="426">
        <f t="shared" si="17"/>
        <v>3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5</v>
      </c>
      <c r="U139" s="84"/>
      <c r="V139" s="429">
        <f t="shared" si="17"/>
        <v>5</v>
      </c>
      <c r="W139" s="430" t="str">
        <f t="shared" si="18"/>
        <v>-</v>
      </c>
      <c r="Y139" s="399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5</v>
      </c>
      <c r="U140" s="68"/>
      <c r="V140" s="432">
        <f t="shared" ref="V140:V192" si="19">T140+U140</f>
        <v>5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3</v>
      </c>
      <c r="U141" s="82"/>
      <c r="V141" s="426">
        <f t="shared" si="19"/>
        <v>3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2</v>
      </c>
      <c r="U142" s="82"/>
      <c r="V142" s="426">
        <f t="shared" si="19"/>
        <v>2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4</v>
      </c>
      <c r="U143" s="84"/>
      <c r="V143" s="429">
        <f t="shared" si="19"/>
        <v>4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4</v>
      </c>
      <c r="U144" s="68"/>
      <c r="V144" s="432">
        <f t="shared" si="19"/>
        <v>4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>
        <v>1</v>
      </c>
      <c r="R145" s="412">
        <v>1</v>
      </c>
      <c r="S145" s="412">
        <v>0.05</v>
      </c>
      <c r="T145" s="426">
        <f t="shared" si="16"/>
        <v>3</v>
      </c>
      <c r="U145" s="82"/>
      <c r="V145" s="426">
        <f t="shared" si="19"/>
        <v>3</v>
      </c>
      <c r="W145" s="427">
        <f t="shared" si="20"/>
        <v>420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1</v>
      </c>
      <c r="U146" s="82"/>
      <c r="V146" s="426">
        <f t="shared" si="19"/>
        <v>1</v>
      </c>
      <c r="W146" s="427">
        <f t="shared" si="20"/>
        <v>58.3333333333333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3</v>
      </c>
      <c r="U147" s="84"/>
      <c r="V147" s="429">
        <f t="shared" si="19"/>
        <v>3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4</v>
      </c>
      <c r="U148" s="68"/>
      <c r="V148" s="432">
        <f t="shared" si="19"/>
        <v>4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6</v>
      </c>
      <c r="U149" s="82"/>
      <c r="V149" s="426">
        <f t="shared" si="19"/>
        <v>6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3</v>
      </c>
      <c r="U150" s="82"/>
      <c r="V150" s="426">
        <f t="shared" si="19"/>
        <v>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7</v>
      </c>
      <c r="U151" s="84"/>
      <c r="V151" s="429">
        <f t="shared" si="19"/>
        <v>7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4</v>
      </c>
      <c r="U152" s="68"/>
      <c r="V152" s="432">
        <f t="shared" si="19"/>
        <v>4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8</v>
      </c>
      <c r="U153" s="82"/>
      <c r="V153" s="426">
        <f t="shared" si="19"/>
        <v>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3</v>
      </c>
      <c r="U154" s="82"/>
      <c r="V154" s="426">
        <f t="shared" si="19"/>
        <v>3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3">
        <v>3</v>
      </c>
      <c r="M155" s="65">
        <v>8</v>
      </c>
      <c r="N155" s="65"/>
      <c r="O155" s="414">
        <v>1</v>
      </c>
      <c r="P155" s="414">
        <v>1</v>
      </c>
      <c r="Q155" s="414">
        <v>1</v>
      </c>
      <c r="R155" s="414">
        <v>1</v>
      </c>
      <c r="S155" s="414">
        <v>0.27</v>
      </c>
      <c r="T155" s="428">
        <f t="shared" si="16"/>
        <v>3</v>
      </c>
      <c r="U155" s="84"/>
      <c r="V155" s="429">
        <f t="shared" si="19"/>
        <v>3</v>
      </c>
      <c r="W155" s="430">
        <f t="shared" si="20"/>
        <v>77.7777777777778</v>
      </c>
      <c r="Y155" s="399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4</v>
      </c>
      <c r="U156" s="68"/>
      <c r="V156" s="432">
        <f t="shared" si="19"/>
        <v>4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1">
        <v>3</v>
      </c>
      <c r="M157" s="62">
        <v>11</v>
      </c>
      <c r="N157" s="62"/>
      <c r="O157" s="412"/>
      <c r="P157" s="412">
        <v>1</v>
      </c>
      <c r="Q157" s="412">
        <v>1</v>
      </c>
      <c r="R157" s="412">
        <v>1</v>
      </c>
      <c r="S157" s="412">
        <v>0.12</v>
      </c>
      <c r="T157" s="426">
        <f t="shared" si="16"/>
        <v>3</v>
      </c>
      <c r="U157" s="82"/>
      <c r="V157" s="426">
        <f t="shared" si="19"/>
        <v>3</v>
      </c>
      <c r="W157" s="427">
        <f t="shared" si="20"/>
        <v>175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5</v>
      </c>
      <c r="U158" s="82"/>
      <c r="V158" s="426">
        <f t="shared" si="19"/>
        <v>5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6</v>
      </c>
      <c r="U159" s="84"/>
      <c r="V159" s="429">
        <f t="shared" si="19"/>
        <v>6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4</v>
      </c>
      <c r="U160" s="68"/>
      <c r="V160" s="432">
        <f t="shared" si="19"/>
        <v>4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3</v>
      </c>
      <c r="U161" s="82"/>
      <c r="V161" s="426">
        <f t="shared" si="19"/>
        <v>3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4</v>
      </c>
      <c r="U162" s="82"/>
      <c r="V162" s="426">
        <f t="shared" si="19"/>
        <v>4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5</v>
      </c>
      <c r="U163" s="84"/>
      <c r="V163" s="429">
        <f t="shared" si="19"/>
        <v>5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4</v>
      </c>
      <c r="U164" s="68"/>
      <c r="V164" s="432">
        <f t="shared" si="19"/>
        <v>4</v>
      </c>
      <c r="W164" s="433">
        <f t="shared" si="20"/>
        <v>1400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2</v>
      </c>
      <c r="U165" s="82"/>
      <c r="V165" s="426">
        <f t="shared" si="19"/>
        <v>2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1">
        <v>2</v>
      </c>
      <c r="M166" s="62">
        <v>3</v>
      </c>
      <c r="N166" s="62"/>
      <c r="O166" s="412"/>
      <c r="P166" s="412">
        <v>1</v>
      </c>
      <c r="Q166" s="412">
        <v>1</v>
      </c>
      <c r="R166" s="412">
        <v>1</v>
      </c>
      <c r="S166" s="412">
        <v>0.12</v>
      </c>
      <c r="T166" s="426">
        <f t="shared" si="16"/>
        <v>2</v>
      </c>
      <c r="U166" s="82"/>
      <c r="V166" s="426">
        <f t="shared" si="19"/>
        <v>2</v>
      </c>
      <c r="W166" s="427">
        <f t="shared" si="20"/>
        <v>116.666666666667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3</v>
      </c>
      <c r="U167" s="84"/>
      <c r="V167" s="429">
        <f t="shared" si="19"/>
        <v>3</v>
      </c>
      <c r="W167" s="430" t="str">
        <f t="shared" si="20"/>
        <v>-</v>
      </c>
      <c r="Y167" s="399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3</v>
      </c>
      <c r="U168" s="68"/>
      <c r="V168" s="432">
        <f t="shared" si="19"/>
        <v>3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>
        <v>1</v>
      </c>
      <c r="S169" s="412">
        <v>0.02</v>
      </c>
      <c r="T169" s="426">
        <f t="shared" si="16"/>
        <v>2</v>
      </c>
      <c r="U169" s="82"/>
      <c r="V169" s="426">
        <f t="shared" si="19"/>
        <v>2</v>
      </c>
      <c r="W169" s="427">
        <f t="shared" si="20"/>
        <v>700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3</v>
      </c>
      <c r="U170" s="84"/>
      <c r="V170" s="429">
        <f t="shared" si="19"/>
        <v>3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5">
        <v>5</v>
      </c>
      <c r="M171" s="67">
        <v>8</v>
      </c>
      <c r="N171" s="67"/>
      <c r="O171" s="416"/>
      <c r="P171" s="416"/>
      <c r="Q171" s="416"/>
      <c r="R171" s="416">
        <v>2</v>
      </c>
      <c r="S171" s="416">
        <v>0.03</v>
      </c>
      <c r="T171" s="431">
        <f t="shared" si="16"/>
        <v>5</v>
      </c>
      <c r="U171" s="68"/>
      <c r="V171" s="432">
        <f t="shared" si="19"/>
        <v>5</v>
      </c>
      <c r="W171" s="433">
        <f t="shared" si="20"/>
        <v>1166.66666666667</v>
      </c>
      <c r="Y171" s="399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/>
      <c r="R172" s="412">
        <v>1</v>
      </c>
      <c r="S172" s="412">
        <v>0.02</v>
      </c>
      <c r="T172" s="426">
        <f t="shared" si="16"/>
        <v>2</v>
      </c>
      <c r="U172" s="82"/>
      <c r="V172" s="426">
        <f t="shared" si="19"/>
        <v>2</v>
      </c>
      <c r="W172" s="427">
        <f t="shared" si="20"/>
        <v>700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3</v>
      </c>
      <c r="U173" s="84"/>
      <c r="V173" s="429">
        <f t="shared" si="19"/>
        <v>3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4</v>
      </c>
      <c r="U174" s="68"/>
      <c r="V174" s="432">
        <f t="shared" si="19"/>
        <v>4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1">
        <v>3</v>
      </c>
      <c r="M175" s="62">
        <v>5</v>
      </c>
      <c r="N175" s="62"/>
      <c r="O175" s="412"/>
      <c r="P175" s="412"/>
      <c r="Q175" s="412"/>
      <c r="R175" s="412"/>
      <c r="S175" s="412"/>
      <c r="T175" s="426">
        <f t="shared" si="16"/>
        <v>3</v>
      </c>
      <c r="U175" s="82"/>
      <c r="V175" s="426">
        <f t="shared" si="19"/>
        <v>3</v>
      </c>
      <c r="W175" s="427" t="str">
        <f t="shared" si="20"/>
        <v>-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2</v>
      </c>
      <c r="S176" s="414">
        <v>0.07</v>
      </c>
      <c r="T176" s="428">
        <f t="shared" si="16"/>
        <v>2</v>
      </c>
      <c r="U176" s="84"/>
      <c r="V176" s="429">
        <f t="shared" si="19"/>
        <v>2</v>
      </c>
      <c r="W176" s="430">
        <f t="shared" si="20"/>
        <v>200</v>
      </c>
      <c r="Y176" s="399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6</v>
      </c>
      <c r="U177" s="68"/>
      <c r="V177" s="432">
        <f t="shared" si="19"/>
        <v>6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1">
        <v>2</v>
      </c>
      <c r="M178" s="62">
        <v>10</v>
      </c>
      <c r="N178" s="62"/>
      <c r="O178" s="412"/>
      <c r="P178" s="412"/>
      <c r="Q178" s="412">
        <v>2</v>
      </c>
      <c r="R178" s="412">
        <v>2</v>
      </c>
      <c r="S178" s="412">
        <v>0.1</v>
      </c>
      <c r="T178" s="426">
        <f t="shared" si="16"/>
        <v>2</v>
      </c>
      <c r="U178" s="82"/>
      <c r="V178" s="426">
        <f t="shared" si="19"/>
        <v>2</v>
      </c>
      <c r="W178" s="427">
        <f t="shared" si="20"/>
        <v>140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2</v>
      </c>
      <c r="U179" s="84"/>
      <c r="V179" s="429">
        <f t="shared" si="19"/>
        <v>2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3</v>
      </c>
      <c r="U180" s="68"/>
      <c r="V180" s="432">
        <f t="shared" si="19"/>
        <v>3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3</v>
      </c>
      <c r="U182" s="84"/>
      <c r="V182" s="429">
        <f t="shared" si="19"/>
        <v>3</v>
      </c>
      <c r="W182" s="430">
        <f t="shared" si="20"/>
        <v>420</v>
      </c>
      <c r="Y182" s="399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7" t="s">
        <v>734</v>
      </c>
      <c r="J183" s="275" t="s">
        <v>735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7" t="s">
        <v>734</v>
      </c>
      <c r="J184" s="275" t="s">
        <v>737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7" t="s">
        <v>734</v>
      </c>
      <c r="J185" s="275" t="s">
        <v>740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5</v>
      </c>
      <c r="U186" s="68"/>
      <c r="V186" s="432">
        <f t="shared" si="19"/>
        <v>5</v>
      </c>
      <c r="W186" s="433">
        <f t="shared" si="20"/>
        <v>318.181818181818</v>
      </c>
      <c r="Y186" s="399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8</v>
      </c>
      <c r="U187" s="82"/>
      <c r="V187" s="426">
        <f t="shared" si="19"/>
        <v>8</v>
      </c>
      <c r="W187" s="427">
        <f t="shared" si="20"/>
        <v>933.333333333333</v>
      </c>
      <c r="Y187" s="399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3</v>
      </c>
      <c r="R188" s="412">
        <v>3</v>
      </c>
      <c r="S188" s="412">
        <v>0.15</v>
      </c>
      <c r="T188" s="426">
        <f t="shared" si="21"/>
        <v>8</v>
      </c>
      <c r="U188" s="82"/>
      <c r="V188" s="426">
        <f t="shared" si="19"/>
        <v>8</v>
      </c>
      <c r="W188" s="427">
        <f t="shared" si="20"/>
        <v>373.333333333333</v>
      </c>
      <c r="Y188" s="399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5</v>
      </c>
      <c r="R189" s="414">
        <v>7</v>
      </c>
      <c r="S189" s="414">
        <v>0.28</v>
      </c>
      <c r="T189" s="428">
        <f t="shared" si="21"/>
        <v>5</v>
      </c>
      <c r="U189" s="84"/>
      <c r="V189" s="429">
        <f t="shared" si="19"/>
        <v>5</v>
      </c>
      <c r="W189" s="430">
        <f t="shared" si="20"/>
        <v>125</v>
      </c>
      <c r="Y189" s="399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5</v>
      </c>
      <c r="U190" s="471"/>
      <c r="V190" s="473">
        <f t="shared" si="19"/>
        <v>5</v>
      </c>
      <c r="W190" s="472">
        <f t="shared" si="20"/>
        <v>700</v>
      </c>
      <c r="Y190" s="399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5</v>
      </c>
      <c r="U191" s="471"/>
      <c r="V191" s="473">
        <f t="shared" si="19"/>
        <v>5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4</v>
      </c>
      <c r="U192" s="471"/>
      <c r="V192" s="473">
        <f t="shared" si="19"/>
        <v>4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10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5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2</v>
      </c>
      <c r="M27" s="114">
        <f t="shared" si="0"/>
        <v>24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5</v>
      </c>
      <c r="M84" s="114">
        <f t="shared" si="5"/>
        <v>61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10</v>
      </c>
      <c r="M86" s="120">
        <f t="shared" si="5"/>
        <v>122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15</v>
      </c>
      <c r="M89" s="104">
        <f t="shared" si="5"/>
        <v>202.5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47</v>
      </c>
      <c r="M193" s="283">
        <f>SUM(M4:M192)</f>
        <v>409.5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1</v>
      </c>
      <c r="P5" s="33">
        <v>2</v>
      </c>
      <c r="Q5" s="43">
        <v>0.07</v>
      </c>
      <c r="R5" s="44">
        <f t="shared" si="0"/>
        <v>31</v>
      </c>
      <c r="S5" s="45"/>
      <c r="T5" s="45">
        <f t="shared" si="1"/>
        <v>31</v>
      </c>
      <c r="U5" s="33">
        <f t="shared" si="2"/>
        <v>3100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3</v>
      </c>
      <c r="P7" s="33">
        <v>4</v>
      </c>
      <c r="Q7" s="43">
        <v>0.17</v>
      </c>
      <c r="R7" s="44">
        <f t="shared" si="0"/>
        <v>26</v>
      </c>
      <c r="S7" s="45"/>
      <c r="T7" s="45">
        <f t="shared" si="1"/>
        <v>26</v>
      </c>
      <c r="U7" s="33">
        <f t="shared" si="2"/>
        <v>1070.58823529412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4</v>
      </c>
      <c r="O11" s="320">
        <v>5</v>
      </c>
      <c r="P11" s="320">
        <v>7</v>
      </c>
      <c r="Q11" s="330">
        <v>0.71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167.605633802817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368</v>
      </c>
      <c r="I12" s="31"/>
      <c r="J12" s="32"/>
      <c r="K12" s="33"/>
      <c r="L12" s="33"/>
      <c r="M12" s="33"/>
      <c r="N12" s="33"/>
      <c r="O12" s="33">
        <v>9</v>
      </c>
      <c r="P12" s="33">
        <v>19</v>
      </c>
      <c r="Q12" s="43">
        <v>0.61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1</v>
      </c>
      <c r="Q14" s="43">
        <v>0.12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2566.66666666667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16</v>
      </c>
      <c r="K18" s="33"/>
      <c r="L18" s="33"/>
      <c r="M18" s="33"/>
      <c r="N18" s="33">
        <v>3</v>
      </c>
      <c r="O18" s="33">
        <v>4</v>
      </c>
      <c r="P18" s="33">
        <v>4</v>
      </c>
      <c r="Q18" s="43">
        <v>0.41</v>
      </c>
      <c r="R18" s="44">
        <f t="shared" si="0"/>
        <v>16</v>
      </c>
      <c r="S18" s="45"/>
      <c r="T18" s="45">
        <f t="shared" si="1"/>
        <v>16</v>
      </c>
      <c r="U18" s="33">
        <f t="shared" si="2"/>
        <v>273.170731707317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>
        <v>4</v>
      </c>
      <c r="P19" s="33">
        <v>7</v>
      </c>
      <c r="Q19" s="43">
        <v>0.25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38</v>
      </c>
      <c r="K20" s="33"/>
      <c r="L20" s="33"/>
      <c r="M20" s="33"/>
      <c r="N20" s="33"/>
      <c r="O20" s="33">
        <v>2</v>
      </c>
      <c r="P20" s="33">
        <v>2</v>
      </c>
      <c r="Q20" s="43">
        <v>0.1</v>
      </c>
      <c r="R20" s="44">
        <f t="shared" si="0"/>
        <v>38</v>
      </c>
      <c r="S20" s="45"/>
      <c r="T20" s="45">
        <f t="shared" si="1"/>
        <v>38</v>
      </c>
      <c r="U20" s="33">
        <f t="shared" si="2"/>
        <v>2660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27</v>
      </c>
      <c r="K21" s="33"/>
      <c r="L21" s="33"/>
      <c r="M21" s="33">
        <v>1</v>
      </c>
      <c r="N21" s="33">
        <v>1</v>
      </c>
      <c r="O21" s="33">
        <v>2</v>
      </c>
      <c r="P21" s="33">
        <v>3</v>
      </c>
      <c r="Q21" s="43">
        <v>0.69</v>
      </c>
      <c r="R21" s="44">
        <f t="shared" si="0"/>
        <v>27</v>
      </c>
      <c r="S21" s="45"/>
      <c r="T21" s="45">
        <f t="shared" si="1"/>
        <v>27</v>
      </c>
      <c r="U21" s="33">
        <f t="shared" si="2"/>
        <v>273.913043478261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>
        <v>1</v>
      </c>
      <c r="N27" s="33">
        <v>1</v>
      </c>
      <c r="O27" s="33">
        <v>2</v>
      </c>
      <c r="P27" s="33">
        <v>2</v>
      </c>
      <c r="Q27" s="43">
        <v>0.67</v>
      </c>
      <c r="R27" s="44">
        <f t="shared" si="0"/>
        <v>4</v>
      </c>
      <c r="S27" s="45"/>
      <c r="T27" s="45">
        <f t="shared" si="3"/>
        <v>4</v>
      </c>
      <c r="U27" s="33">
        <f t="shared" si="4"/>
        <v>41.7910447761194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2</v>
      </c>
      <c r="Q42" s="43">
        <v>0.07</v>
      </c>
      <c r="R42" s="44">
        <f t="shared" si="5"/>
        <v>29</v>
      </c>
      <c r="S42" s="45"/>
      <c r="T42" s="45">
        <f t="shared" si="3"/>
        <v>29</v>
      </c>
      <c r="U42" s="33">
        <f t="shared" si="4"/>
        <v>2900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>
        <v>1</v>
      </c>
      <c r="N53" s="39">
        <v>1</v>
      </c>
      <c r="O53" s="39">
        <v>1</v>
      </c>
      <c r="P53" s="39">
        <v>2</v>
      </c>
      <c r="Q53" s="48">
        <v>0.29</v>
      </c>
      <c r="R53" s="334">
        <f t="shared" si="5"/>
        <v>1</v>
      </c>
      <c r="S53" s="50"/>
      <c r="T53" s="50">
        <f t="shared" si="3"/>
        <v>1</v>
      </c>
      <c r="U53" s="39">
        <f t="shared" si="4"/>
        <v>24.1379310344828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46</v>
      </c>
      <c r="K59" s="326"/>
      <c r="L59" s="326"/>
      <c r="M59" s="326"/>
      <c r="N59" s="326">
        <v>3</v>
      </c>
      <c r="O59" s="326">
        <v>4</v>
      </c>
      <c r="P59" s="326">
        <v>6</v>
      </c>
      <c r="Q59" s="339">
        <v>0.44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731.818181818182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4</v>
      </c>
      <c r="K60" s="320"/>
      <c r="L60" s="320"/>
      <c r="M60" s="320">
        <v>5</v>
      </c>
      <c r="N60" s="320">
        <v>8</v>
      </c>
      <c r="O60" s="320">
        <v>12</v>
      </c>
      <c r="P60" s="320">
        <v>15</v>
      </c>
      <c r="Q60" s="330">
        <v>2.31</v>
      </c>
      <c r="R60" s="331">
        <f t="shared" si="5"/>
        <v>4</v>
      </c>
      <c r="S60" s="332"/>
      <c r="T60" s="332">
        <f t="shared" si="6"/>
        <v>4</v>
      </c>
      <c r="U60" s="320">
        <f t="shared" si="7"/>
        <v>12.1212121212121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29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29</v>
      </c>
      <c r="S61" s="45"/>
      <c r="T61" s="45">
        <f t="shared" si="6"/>
        <v>29</v>
      </c>
      <c r="U61" s="33">
        <f t="shared" si="7"/>
        <v>1015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>
        <v>1</v>
      </c>
      <c r="N63" s="33">
        <v>2</v>
      </c>
      <c r="O63" s="33">
        <v>2</v>
      </c>
      <c r="P63" s="33">
        <v>3</v>
      </c>
      <c r="Q63" s="43">
        <v>0.41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648.780487804878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40</v>
      </c>
      <c r="K64" s="33"/>
      <c r="L64" s="33"/>
      <c r="M64" s="33">
        <v>2</v>
      </c>
      <c r="N64" s="33">
        <v>5</v>
      </c>
      <c r="O64" s="33">
        <v>6</v>
      </c>
      <c r="P64" s="33">
        <v>7</v>
      </c>
      <c r="Q64" s="43">
        <v>0.97</v>
      </c>
      <c r="R64" s="44">
        <f t="shared" si="5"/>
        <v>40</v>
      </c>
      <c r="S64" s="45"/>
      <c r="T64" s="45">
        <f t="shared" si="6"/>
        <v>40</v>
      </c>
      <c r="U64" s="33">
        <f t="shared" si="7"/>
        <v>288.659793814433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29</v>
      </c>
      <c r="K65" s="39"/>
      <c r="L65" s="39"/>
      <c r="M65" s="39"/>
      <c r="N65" s="39">
        <v>4</v>
      </c>
      <c r="O65" s="39">
        <v>12</v>
      </c>
      <c r="P65" s="39">
        <v>16</v>
      </c>
      <c r="Q65" s="48">
        <v>0.95</v>
      </c>
      <c r="R65" s="334">
        <f t="shared" si="5"/>
        <v>29</v>
      </c>
      <c r="S65" s="50"/>
      <c r="T65" s="50">
        <f t="shared" si="6"/>
        <v>29</v>
      </c>
      <c r="U65" s="39">
        <f t="shared" si="7"/>
        <v>213.684210526316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>
        <v>4</v>
      </c>
      <c r="O66" s="320">
        <v>10</v>
      </c>
      <c r="P66" s="320">
        <v>22</v>
      </c>
      <c r="Q66" s="330">
        <v>0.97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>
        <v>2</v>
      </c>
      <c r="O67" s="33">
        <v>3</v>
      </c>
      <c r="P67" s="33">
        <v>4</v>
      </c>
      <c r="Q67" s="43">
        <v>0.31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2167.74193548387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124</v>
      </c>
      <c r="K69" s="33"/>
      <c r="L69" s="33"/>
      <c r="M69" s="33"/>
      <c r="N69" s="33">
        <v>3</v>
      </c>
      <c r="O69" s="33">
        <v>12</v>
      </c>
      <c r="P69" s="33">
        <v>20</v>
      </c>
      <c r="Q69" s="43">
        <v>0.94</v>
      </c>
      <c r="R69" s="44">
        <f t="shared" si="8"/>
        <v>124</v>
      </c>
      <c r="S69" s="45"/>
      <c r="T69" s="45">
        <f t="shared" si="6"/>
        <v>124</v>
      </c>
      <c r="U69" s="33">
        <f t="shared" si="7"/>
        <v>923.404255319149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79</v>
      </c>
      <c r="K70" s="33"/>
      <c r="L70" s="33"/>
      <c r="M70" s="33"/>
      <c r="N70" s="33">
        <v>2</v>
      </c>
      <c r="O70" s="33">
        <v>6</v>
      </c>
      <c r="P70" s="33">
        <v>7</v>
      </c>
      <c r="Q70" s="43">
        <v>0.46</v>
      </c>
      <c r="R70" s="44">
        <f t="shared" si="8"/>
        <v>79</v>
      </c>
      <c r="S70" s="45"/>
      <c r="T70" s="45">
        <f t="shared" si="6"/>
        <v>79</v>
      </c>
      <c r="U70" s="33">
        <f t="shared" si="7"/>
        <v>1202.17391304348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>
        <v>2</v>
      </c>
      <c r="K71" s="39"/>
      <c r="L71" s="39"/>
      <c r="M71" s="39">
        <v>1</v>
      </c>
      <c r="N71" s="39">
        <v>13</v>
      </c>
      <c r="O71" s="39">
        <v>20</v>
      </c>
      <c r="P71" s="39">
        <v>26</v>
      </c>
      <c r="Q71" s="48">
        <v>2.51</v>
      </c>
      <c r="R71" s="334">
        <f t="shared" si="8"/>
        <v>2</v>
      </c>
      <c r="S71" s="50"/>
      <c r="T71" s="50">
        <f t="shared" si="6"/>
        <v>2</v>
      </c>
      <c r="U71" s="39">
        <f t="shared" si="7"/>
        <v>5.57768924302789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5</v>
      </c>
      <c r="S72" s="332"/>
      <c r="T72" s="332">
        <f t="shared" si="6"/>
        <v>5</v>
      </c>
      <c r="U72" s="320">
        <f t="shared" si="7"/>
        <v>1750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2</v>
      </c>
      <c r="O74" s="33">
        <v>2</v>
      </c>
      <c r="P74" s="33">
        <v>2</v>
      </c>
      <c r="Q74" s="43">
        <v>0.39</v>
      </c>
      <c r="R74" s="44">
        <f t="shared" si="8"/>
        <v>5</v>
      </c>
      <c r="S74" s="45"/>
      <c r="T74" s="45">
        <f t="shared" si="6"/>
        <v>5</v>
      </c>
      <c r="U74" s="33">
        <f t="shared" si="7"/>
        <v>89.7435897435897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5</v>
      </c>
      <c r="K75" s="33"/>
      <c r="L75" s="33"/>
      <c r="M75" s="33"/>
      <c r="N75" s="33"/>
      <c r="O75" s="33"/>
      <c r="P75" s="33"/>
      <c r="Q75" s="43"/>
      <c r="R75" s="44">
        <f t="shared" si="8"/>
        <v>5</v>
      </c>
      <c r="S75" s="45"/>
      <c r="T75" s="45">
        <f t="shared" si="6"/>
        <v>5</v>
      </c>
      <c r="U75" s="33" t="str">
        <f t="shared" si="7"/>
        <v>-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>
        <v>1</v>
      </c>
      <c r="O76" s="33">
        <v>1</v>
      </c>
      <c r="P76" s="33">
        <v>1</v>
      </c>
      <c r="Q76" s="43">
        <v>0.12</v>
      </c>
      <c r="R76" s="44">
        <f t="shared" si="8"/>
        <v>5</v>
      </c>
      <c r="S76" s="45"/>
      <c r="T76" s="45">
        <f t="shared" si="6"/>
        <v>5</v>
      </c>
      <c r="U76" s="33">
        <f t="shared" si="7"/>
        <v>291.666666666667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888</v>
      </c>
      <c r="I81" s="31"/>
      <c r="J81" s="32">
        <v>15</v>
      </c>
      <c r="K81" s="33">
        <v>14</v>
      </c>
      <c r="L81" s="33"/>
      <c r="M81" s="33"/>
      <c r="N81" s="33">
        <v>1</v>
      </c>
      <c r="O81" s="33">
        <v>2</v>
      </c>
      <c r="P81" s="33">
        <v>2</v>
      </c>
      <c r="Q81" s="43">
        <v>0.17</v>
      </c>
      <c r="R81" s="44">
        <f t="shared" si="8"/>
        <v>29</v>
      </c>
      <c r="S81" s="45"/>
      <c r="T81" s="45">
        <f t="shared" si="6"/>
        <v>29</v>
      </c>
      <c r="U81" s="33">
        <f t="shared" si="7"/>
        <v>1194.11764705882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41</v>
      </c>
      <c r="J102" s="325"/>
      <c r="K102" s="326">
        <v>167</v>
      </c>
      <c r="L102" s="326"/>
      <c r="M102" s="326">
        <v>1</v>
      </c>
      <c r="N102" s="326">
        <v>4</v>
      </c>
      <c r="O102" s="326">
        <v>15</v>
      </c>
      <c r="P102" s="326">
        <v>28</v>
      </c>
      <c r="Q102" s="339">
        <v>1.39</v>
      </c>
      <c r="R102" s="340">
        <f>IF($A$1="补货",IF(V102="FBA",I102,J102)+K102+L102,IF(V102="FBA",I102,J102))</f>
        <v>208</v>
      </c>
      <c r="S102" s="341"/>
      <c r="T102" s="341">
        <f t="shared" si="6"/>
        <v>208</v>
      </c>
      <c r="U102" s="326">
        <f t="shared" si="7"/>
        <v>1047.48201438849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6</v>
      </c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6</v>
      </c>
      <c r="S103" s="332"/>
      <c r="T103" s="295">
        <f t="shared" si="6"/>
        <v>6</v>
      </c>
      <c r="U103" s="320">
        <f t="shared" si="7"/>
        <v>350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7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408.333333333333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783</v>
      </c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783</v>
      </c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16</v>
      </c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16</v>
      </c>
      <c r="S107" s="45"/>
      <c r="T107" s="45">
        <f t="shared" si="6"/>
        <v>16</v>
      </c>
      <c r="U107" s="33">
        <f t="shared" si="7"/>
        <v>933.333333333333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783</v>
      </c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11</v>
      </c>
      <c r="K109" s="39"/>
      <c r="L109" s="39"/>
      <c r="M109" s="39"/>
      <c r="N109" s="39"/>
      <c r="O109" s="39">
        <v>2</v>
      </c>
      <c r="P109" s="39">
        <v>2</v>
      </c>
      <c r="Q109" s="48">
        <v>0.1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770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1</v>
      </c>
      <c r="P122" s="33">
        <v>2</v>
      </c>
      <c r="Q122" s="43">
        <v>0.07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9600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96</v>
      </c>
      <c r="K124" s="33"/>
      <c r="L124" s="33"/>
      <c r="M124" s="33">
        <v>1</v>
      </c>
      <c r="N124" s="33">
        <v>2</v>
      </c>
      <c r="O124" s="33">
        <v>2</v>
      </c>
      <c r="P124" s="33">
        <v>2</v>
      </c>
      <c r="Q124" s="43">
        <v>0.39</v>
      </c>
      <c r="R124" s="44">
        <f t="shared" si="9"/>
        <v>96</v>
      </c>
      <c r="S124" s="45"/>
      <c r="T124" s="45">
        <f t="shared" si="10"/>
        <v>96</v>
      </c>
      <c r="U124" s="33">
        <f t="shared" si="11"/>
        <v>1723.07692307692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9</v>
      </c>
      <c r="K125" s="33">
        <v>50</v>
      </c>
      <c r="L125" s="33"/>
      <c r="M125" s="33">
        <v>1</v>
      </c>
      <c r="N125" s="33">
        <v>4</v>
      </c>
      <c r="O125" s="33">
        <v>6</v>
      </c>
      <c r="P125" s="33">
        <v>8</v>
      </c>
      <c r="Q125" s="43">
        <v>0.76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543.421052631579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9</v>
      </c>
      <c r="K126" s="33">
        <v>88</v>
      </c>
      <c r="L126" s="33"/>
      <c r="M126" s="33">
        <v>1</v>
      </c>
      <c r="N126" s="33">
        <v>2</v>
      </c>
      <c r="O126" s="33">
        <v>6</v>
      </c>
      <c r="P126" s="33">
        <v>8</v>
      </c>
      <c r="Q126" s="43">
        <v>0.97</v>
      </c>
      <c r="R126" s="44">
        <f t="shared" si="9"/>
        <v>97</v>
      </c>
      <c r="S126" s="45"/>
      <c r="T126" s="45">
        <f t="shared" si="10"/>
        <v>97</v>
      </c>
      <c r="U126" s="33">
        <f t="shared" si="11"/>
        <v>700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9</v>
      </c>
      <c r="K127" s="33">
        <v>43</v>
      </c>
      <c r="L127" s="33"/>
      <c r="M127" s="33">
        <v>1</v>
      </c>
      <c r="N127" s="33">
        <v>5</v>
      </c>
      <c r="O127" s="33">
        <v>6</v>
      </c>
      <c r="P127" s="33">
        <v>6</v>
      </c>
      <c r="Q127" s="43">
        <v>0.8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455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1</v>
      </c>
      <c r="Q128" s="48">
        <v>0.05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18200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>
        <v>1</v>
      </c>
      <c r="N129" s="320">
        <v>2</v>
      </c>
      <c r="O129" s="320">
        <v>3</v>
      </c>
      <c r="P129" s="320">
        <v>3</v>
      </c>
      <c r="Q129" s="330">
        <v>0.44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1495.45454545455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3</v>
      </c>
      <c r="K133" s="33">
        <v>85</v>
      </c>
      <c r="L133" s="33"/>
      <c r="M133" s="33">
        <v>1</v>
      </c>
      <c r="N133" s="33">
        <v>3</v>
      </c>
      <c r="O133" s="33">
        <v>5</v>
      </c>
      <c r="P133" s="33">
        <v>6</v>
      </c>
      <c r="Q133" s="43">
        <v>0.63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977.777777777778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1</v>
      </c>
      <c r="O136" s="39">
        <v>2</v>
      </c>
      <c r="P136" s="39">
        <v>2</v>
      </c>
      <c r="Q136" s="48">
        <v>0.17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2552.94117647059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4</v>
      </c>
      <c r="P149" s="323">
        <v>4</v>
      </c>
      <c r="Q149" s="335">
        <v>0.27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1996.2962962963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783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7</v>
      </c>
      <c r="J153" s="325"/>
      <c r="K153" s="326">
        <v>81</v>
      </c>
      <c r="L153" s="326"/>
      <c r="M153" s="326"/>
      <c r="N153" s="326">
        <v>15</v>
      </c>
      <c r="O153" s="326">
        <v>21</v>
      </c>
      <c r="P153" s="326">
        <v>23</v>
      </c>
      <c r="Q153" s="339">
        <v>2.14</v>
      </c>
      <c r="R153" s="340">
        <f t="shared" si="12"/>
        <v>88</v>
      </c>
      <c r="S153" s="341"/>
      <c r="T153" s="341">
        <f t="shared" si="10"/>
        <v>88</v>
      </c>
      <c r="U153" s="326">
        <f t="shared" si="11"/>
        <v>287.85046728972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>
        <v>1</v>
      </c>
      <c r="N159" s="39">
        <v>1</v>
      </c>
      <c r="O159" s="39">
        <v>1</v>
      </c>
      <c r="P159" s="39">
        <v>1</v>
      </c>
      <c r="Q159" s="48">
        <v>0.27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2722.22222222222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1</v>
      </c>
      <c r="P160" s="323">
        <v>2</v>
      </c>
      <c r="Q160" s="335">
        <v>0.14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3</v>
      </c>
      <c r="Q165" s="43">
        <v>0.05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5600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>
        <v>1</v>
      </c>
      <c r="N166" s="39">
        <v>1</v>
      </c>
      <c r="O166" s="39">
        <v>1</v>
      </c>
      <c r="P166" s="39">
        <v>1</v>
      </c>
      <c r="Q166" s="48">
        <v>0.27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103.703703703704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1</v>
      </c>
      <c r="O168" s="36">
        <v>2</v>
      </c>
      <c r="P168" s="36">
        <v>3</v>
      </c>
      <c r="Q168" s="327">
        <v>0.19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1068.42105263158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23</v>
      </c>
      <c r="J169" s="319"/>
      <c r="K169" s="320">
        <v>9</v>
      </c>
      <c r="L169" s="320"/>
      <c r="M169" s="320">
        <v>1</v>
      </c>
      <c r="N169" s="320">
        <v>4</v>
      </c>
      <c r="O169" s="320">
        <v>8</v>
      </c>
      <c r="P169" s="320">
        <v>16</v>
      </c>
      <c r="Q169" s="330">
        <v>0.96</v>
      </c>
      <c r="R169" s="331">
        <f>IF($A$1="补货",IF(V169="FBA",I169,J169)+K169+L169,IF(V169="FBA",I169,J169))</f>
        <v>32</v>
      </c>
      <c r="S169" s="332"/>
      <c r="T169" s="332">
        <f t="shared" si="10"/>
        <v>32</v>
      </c>
      <c r="U169" s="320">
        <f t="shared" si="11"/>
        <v>233.333333333333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10</v>
      </c>
      <c r="J170" s="32"/>
      <c r="K170" s="33">
        <v>12</v>
      </c>
      <c r="L170" s="33"/>
      <c r="M170" s="33"/>
      <c r="N170" s="33">
        <v>6</v>
      </c>
      <c r="O170" s="33">
        <v>19</v>
      </c>
      <c r="P170" s="33">
        <v>32</v>
      </c>
      <c r="Q170" s="43">
        <v>1.58</v>
      </c>
      <c r="R170" s="44">
        <f>IF($A$1="补货",IF(V170="FBA",I170,J170)+K170+L170,IF(V170="FBA",I170,J170))</f>
        <v>22</v>
      </c>
      <c r="S170" s="45"/>
      <c r="T170" s="45">
        <f t="shared" si="10"/>
        <v>22</v>
      </c>
      <c r="U170" s="33">
        <f t="shared" si="11"/>
        <v>97.4683544303797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10</v>
      </c>
      <c r="J171" s="32"/>
      <c r="K171" s="33">
        <v>103</v>
      </c>
      <c r="L171" s="33"/>
      <c r="M171" s="33">
        <v>1</v>
      </c>
      <c r="N171" s="33">
        <v>7</v>
      </c>
      <c r="O171" s="33">
        <v>18</v>
      </c>
      <c r="P171" s="33">
        <v>26</v>
      </c>
      <c r="Q171" s="43">
        <v>1.67</v>
      </c>
      <c r="R171" s="44">
        <f>IF($A$1="补货",IF(V171="FBA",I171,J171)+K171+L171,IF(V171="FBA",I171,J171))</f>
        <v>113</v>
      </c>
      <c r="S171" s="45"/>
      <c r="T171" s="45">
        <f t="shared" si="10"/>
        <v>113</v>
      </c>
      <c r="U171" s="33">
        <f t="shared" si="11"/>
        <v>473.652694610778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/>
      <c r="J172" s="38">
        <v>12</v>
      </c>
      <c r="K172" s="39">
        <v>200</v>
      </c>
      <c r="L172" s="39"/>
      <c r="M172" s="39">
        <v>3</v>
      </c>
      <c r="N172" s="39">
        <v>8</v>
      </c>
      <c r="O172" s="39">
        <v>11</v>
      </c>
      <c r="P172" s="39">
        <v>23</v>
      </c>
      <c r="Q172" s="48">
        <v>1.75</v>
      </c>
      <c r="R172" s="334">
        <f>IF($A$1="补货",IF(V172="FBA",I172,J172)+K172+L172,IF(V172="FBA",I172,J172))</f>
        <v>212</v>
      </c>
      <c r="S172" s="50"/>
      <c r="T172" s="50">
        <f t="shared" si="10"/>
        <v>212</v>
      </c>
      <c r="U172" s="39">
        <f t="shared" si="11"/>
        <v>848</v>
      </c>
      <c r="V172" s="51" t="s">
        <v>783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21</v>
      </c>
      <c r="J173" s="319"/>
      <c r="K173" s="320">
        <v>1</v>
      </c>
      <c r="L173" s="320"/>
      <c r="M173" s="320">
        <v>1</v>
      </c>
      <c r="N173" s="320">
        <v>9</v>
      </c>
      <c r="O173" s="320">
        <v>19</v>
      </c>
      <c r="P173" s="320">
        <v>33</v>
      </c>
      <c r="Q173" s="330">
        <v>1.96</v>
      </c>
      <c r="R173" s="331">
        <f t="shared" ref="R173:R185" si="13">IF($A$1="补货",IF(V173="FBA",I173,J173)+K173+L173,IF(V173="FBA",I173,J173))</f>
        <v>22</v>
      </c>
      <c r="S173" s="332"/>
      <c r="T173" s="332">
        <f t="shared" ref="T173:T185" si="14">R173+S173</f>
        <v>22</v>
      </c>
      <c r="U173" s="320">
        <f t="shared" ref="U173:U185" si="15">IF(Q173&gt;0,T173/Q173*7,"-")</f>
        <v>78.5714285714286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51</v>
      </c>
      <c r="J174" s="32"/>
      <c r="K174" s="33"/>
      <c r="L174" s="33"/>
      <c r="M174" s="33">
        <v>2</v>
      </c>
      <c r="N174" s="33">
        <v>4</v>
      </c>
      <c r="O174" s="33">
        <v>12</v>
      </c>
      <c r="P174" s="33">
        <v>13</v>
      </c>
      <c r="Q174" s="43">
        <v>1.2</v>
      </c>
      <c r="R174" s="44">
        <f t="shared" si="13"/>
        <v>51</v>
      </c>
      <c r="S174" s="45"/>
      <c r="T174" s="45">
        <f t="shared" si="14"/>
        <v>51</v>
      </c>
      <c r="U174" s="33">
        <f t="shared" si="15"/>
        <v>297.5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83</v>
      </c>
      <c r="J175" s="32"/>
      <c r="K175" s="33">
        <v>115</v>
      </c>
      <c r="L175" s="33"/>
      <c r="M175" s="33">
        <v>8</v>
      </c>
      <c r="N175" s="33">
        <v>23</v>
      </c>
      <c r="O175" s="33">
        <v>33</v>
      </c>
      <c r="P175" s="33">
        <v>61</v>
      </c>
      <c r="Q175" s="43">
        <v>4.91</v>
      </c>
      <c r="R175" s="44">
        <f t="shared" si="13"/>
        <v>198</v>
      </c>
      <c r="S175" s="45"/>
      <c r="T175" s="45">
        <f t="shared" si="14"/>
        <v>198</v>
      </c>
      <c r="U175" s="33">
        <f t="shared" si="15"/>
        <v>282.281059063136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55</v>
      </c>
      <c r="J176" s="32"/>
      <c r="K176" s="33">
        <v>55</v>
      </c>
      <c r="L176" s="33"/>
      <c r="M176" s="33">
        <v>2</v>
      </c>
      <c r="N176" s="33">
        <v>6</v>
      </c>
      <c r="O176" s="33">
        <v>17</v>
      </c>
      <c r="P176" s="33">
        <v>43</v>
      </c>
      <c r="Q176" s="43">
        <v>1.98</v>
      </c>
      <c r="R176" s="44">
        <f t="shared" si="13"/>
        <v>110</v>
      </c>
      <c r="S176" s="45"/>
      <c r="T176" s="45">
        <f t="shared" si="14"/>
        <v>110</v>
      </c>
      <c r="U176" s="33">
        <f t="shared" si="15"/>
        <v>388.888888888889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25</v>
      </c>
      <c r="J177" s="32"/>
      <c r="K177" s="33"/>
      <c r="L177" s="33"/>
      <c r="M177" s="33">
        <v>1</v>
      </c>
      <c r="N177" s="33">
        <v>12</v>
      </c>
      <c r="O177" s="33">
        <v>20</v>
      </c>
      <c r="P177" s="33">
        <v>43</v>
      </c>
      <c r="Q177" s="43">
        <v>2.36</v>
      </c>
      <c r="R177" s="44">
        <f t="shared" si="13"/>
        <v>25</v>
      </c>
      <c r="S177" s="45"/>
      <c r="T177" s="45">
        <f t="shared" si="14"/>
        <v>25</v>
      </c>
      <c r="U177" s="33">
        <f t="shared" si="15"/>
        <v>74.1525423728814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29</v>
      </c>
      <c r="K178" s="36">
        <v>30</v>
      </c>
      <c r="L178" s="36"/>
      <c r="M178" s="36">
        <v>1</v>
      </c>
      <c r="N178" s="36">
        <v>1</v>
      </c>
      <c r="O178" s="36">
        <v>1</v>
      </c>
      <c r="P178" s="36">
        <v>1</v>
      </c>
      <c r="Q178" s="327">
        <v>0.27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1529.62962962963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14</v>
      </c>
      <c r="J179" s="32"/>
      <c r="K179" s="33"/>
      <c r="L179" s="33"/>
      <c r="M179" s="33">
        <v>1</v>
      </c>
      <c r="N179" s="33">
        <v>4</v>
      </c>
      <c r="O179" s="33">
        <v>5</v>
      </c>
      <c r="P179" s="33">
        <v>5</v>
      </c>
      <c r="Q179" s="382">
        <v>0.68</v>
      </c>
      <c r="R179" s="44">
        <f t="shared" si="13"/>
        <v>14</v>
      </c>
      <c r="S179" s="45"/>
      <c r="T179" s="45">
        <f t="shared" si="14"/>
        <v>14</v>
      </c>
      <c r="U179" s="33">
        <f t="shared" si="15"/>
        <v>144.117647058824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2</v>
      </c>
      <c r="Q197" s="327">
        <v>0.03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7233.33333333333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5</v>
      </c>
      <c r="P202" s="36">
        <v>7</v>
      </c>
      <c r="Q202" s="327">
        <v>0.28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50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/>
      <c r="O204" s="36">
        <v>1</v>
      </c>
      <c r="P204" s="36">
        <v>2</v>
      </c>
      <c r="Q204" s="327">
        <v>0.07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3500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700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10266.6666666667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2</v>
      </c>
      <c r="P211" s="36">
        <v>5</v>
      </c>
      <c r="Q211" s="327">
        <v>0.29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24.1379310344828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>
        <v>1</v>
      </c>
      <c r="O225" s="36">
        <v>3</v>
      </c>
      <c r="P225" s="36">
        <v>3</v>
      </c>
      <c r="Q225" s="327">
        <v>0.22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859.090909090909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2</v>
      </c>
      <c r="P234" s="36">
        <v>4</v>
      </c>
      <c r="Q234" s="327">
        <v>0.13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1076.92307692308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2022-02-07T05:04:01Z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